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22" documentId="11_913829D9F81FFDB63CA0506CC0826200F8E6A947" xr6:coauthVersionLast="47" xr6:coauthVersionMax="47" xr10:uidLastSave="{F67F5CF3-A1B9-411F-9470-F9BDB37D9561}"/>
  <bookViews>
    <workbookView xWindow="-108" yWindow="-108" windowWidth="23256" windowHeight="12456" tabRatio="782" xr2:uid="{00000000-000D-0000-FFFF-FFFF00000000}"/>
  </bookViews>
  <sheets>
    <sheet name="Notas de Disciplina Financiera" sheetId="2" r:id="rId1"/>
    <sheet name="NDF-01" sheetId="10" r:id="rId2"/>
    <sheet name="NDF-02" sheetId="11" r:id="rId3"/>
    <sheet name="NDF-03" sheetId="12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2" l="1"/>
  <c r="F21" i="12" s="1"/>
  <c r="F27" i="12"/>
  <c r="F26" i="12"/>
  <c r="F25" i="12"/>
  <c r="F24" i="12"/>
  <c r="F23" i="12"/>
  <c r="F22" i="12"/>
  <c r="E21" i="12"/>
  <c r="D21" i="12"/>
  <c r="F20" i="12"/>
  <c r="F19" i="12"/>
  <c r="F17" i="12"/>
  <c r="F11" i="12" s="1"/>
  <c r="F16" i="12"/>
  <c r="F15" i="12"/>
  <c r="F14" i="12"/>
  <c r="F13" i="12"/>
  <c r="F12" i="12"/>
  <c r="E11" i="12"/>
  <c r="E31" i="12" s="1"/>
  <c r="D11" i="12"/>
  <c r="D31" i="12" s="1"/>
  <c r="B6" i="12"/>
  <c r="H159" i="11"/>
  <c r="I159" i="11" s="1"/>
  <c r="H158" i="11"/>
  <c r="I158" i="11" s="1"/>
  <c r="I157" i="11"/>
  <c r="H157" i="11"/>
  <c r="I156" i="11"/>
  <c r="H156" i="11"/>
  <c r="H155" i="11"/>
  <c r="I155" i="11" s="1"/>
  <c r="H154" i="11"/>
  <c r="I154" i="11" s="1"/>
  <c r="H153" i="11"/>
  <c r="I153" i="11" s="1"/>
  <c r="H152" i="11"/>
  <c r="G152" i="11"/>
  <c r="F152" i="11"/>
  <c r="E152" i="11"/>
  <c r="D152" i="11"/>
  <c r="C152" i="11"/>
  <c r="H151" i="11"/>
  <c r="I151" i="11" s="1"/>
  <c r="H150" i="11"/>
  <c r="I150" i="11" s="1"/>
  <c r="H149" i="11"/>
  <c r="I149" i="11" s="1"/>
  <c r="H148" i="11"/>
  <c r="G148" i="11"/>
  <c r="F148" i="11"/>
  <c r="E148" i="11"/>
  <c r="D148" i="11"/>
  <c r="C148" i="11"/>
  <c r="H147" i="11"/>
  <c r="I147" i="11" s="1"/>
  <c r="H146" i="11"/>
  <c r="I146" i="11" s="1"/>
  <c r="H145" i="11"/>
  <c r="H140" i="11" s="1"/>
  <c r="I144" i="11"/>
  <c r="H144" i="11"/>
  <c r="I143" i="11"/>
  <c r="H143" i="11"/>
  <c r="H142" i="11"/>
  <c r="I142" i="11" s="1"/>
  <c r="H141" i="11"/>
  <c r="I141" i="11" s="1"/>
  <c r="G140" i="11"/>
  <c r="F140" i="11"/>
  <c r="F87" i="11" s="1"/>
  <c r="F161" i="11" s="1"/>
  <c r="E140" i="11"/>
  <c r="D140" i="11"/>
  <c r="C140" i="11"/>
  <c r="I139" i="11"/>
  <c r="H139" i="11"/>
  <c r="H138" i="11"/>
  <c r="I138" i="11" s="1"/>
  <c r="E137" i="11"/>
  <c r="E136" i="11" s="1"/>
  <c r="G136" i="11"/>
  <c r="G87" i="11" s="1"/>
  <c r="G161" i="11" s="1"/>
  <c r="F136" i="11"/>
  <c r="D136" i="11"/>
  <c r="C136" i="11"/>
  <c r="H135" i="11"/>
  <c r="I135" i="11" s="1"/>
  <c r="H134" i="11"/>
  <c r="I134" i="11" s="1"/>
  <c r="H133" i="11"/>
  <c r="I133" i="11" s="1"/>
  <c r="H132" i="11"/>
  <c r="I132" i="11" s="1"/>
  <c r="I131" i="11"/>
  <c r="H131" i="11"/>
  <c r="I130" i="11"/>
  <c r="H130" i="11"/>
  <c r="H129" i="11"/>
  <c r="I129" i="11" s="1"/>
  <c r="H128" i="11"/>
  <c r="I128" i="11" s="1"/>
  <c r="E127" i="11"/>
  <c r="H127" i="11" s="1"/>
  <c r="G126" i="11"/>
  <c r="F126" i="11"/>
  <c r="D126" i="11"/>
  <c r="C126" i="11"/>
  <c r="H125" i="11"/>
  <c r="I125" i="11" s="1"/>
  <c r="H124" i="11"/>
  <c r="I124" i="11" s="1"/>
  <c r="H123" i="11"/>
  <c r="I123" i="11" s="1"/>
  <c r="I122" i="11"/>
  <c r="H122" i="11"/>
  <c r="H121" i="11"/>
  <c r="I121" i="11" s="1"/>
  <c r="H120" i="11"/>
  <c r="I120" i="11" s="1"/>
  <c r="H119" i="11"/>
  <c r="I119" i="11" s="1"/>
  <c r="H118" i="11"/>
  <c r="I118" i="11" s="1"/>
  <c r="H117" i="11"/>
  <c r="H116" i="11" s="1"/>
  <c r="G116" i="11"/>
  <c r="F116" i="11"/>
  <c r="E116" i="11"/>
  <c r="D116" i="11"/>
  <c r="C116" i="11"/>
  <c r="H115" i="11"/>
  <c r="I115" i="11" s="1"/>
  <c r="H114" i="11"/>
  <c r="I114" i="11" s="1"/>
  <c r="I113" i="11"/>
  <c r="H113" i="11"/>
  <c r="H112" i="11"/>
  <c r="I112" i="11" s="1"/>
  <c r="H111" i="11"/>
  <c r="I111" i="11" s="1"/>
  <c r="H110" i="11"/>
  <c r="I110" i="11" s="1"/>
  <c r="H109" i="11"/>
  <c r="I109" i="11" s="1"/>
  <c r="H108" i="11"/>
  <c r="I108" i="11" s="1"/>
  <c r="I107" i="11"/>
  <c r="H107" i="11"/>
  <c r="H106" i="11" s="1"/>
  <c r="G106" i="11"/>
  <c r="F106" i="11"/>
  <c r="E106" i="11"/>
  <c r="D106" i="11"/>
  <c r="C106" i="11"/>
  <c r="H105" i="11"/>
  <c r="I105" i="11" s="1"/>
  <c r="H104" i="11"/>
  <c r="I104" i="11" s="1"/>
  <c r="I103" i="11"/>
  <c r="H103" i="11"/>
  <c r="I102" i="11"/>
  <c r="H102" i="11"/>
  <c r="H101" i="11"/>
  <c r="I101" i="11" s="1"/>
  <c r="H100" i="11"/>
  <c r="I100" i="11" s="1"/>
  <c r="H99" i="11"/>
  <c r="I99" i="11" s="1"/>
  <c r="H98" i="11"/>
  <c r="I98" i="11" s="1"/>
  <c r="I97" i="11"/>
  <c r="H97" i="11"/>
  <c r="H96" i="11" s="1"/>
  <c r="G96" i="11"/>
  <c r="F96" i="11"/>
  <c r="E96" i="11"/>
  <c r="D96" i="11"/>
  <c r="C96" i="11"/>
  <c r="H95" i="11"/>
  <c r="I95" i="11" s="1"/>
  <c r="I94" i="11"/>
  <c r="H94" i="11"/>
  <c r="H93" i="11"/>
  <c r="I93" i="11" s="1"/>
  <c r="I92" i="11"/>
  <c r="H92" i="11"/>
  <c r="H91" i="11"/>
  <c r="I91" i="11" s="1"/>
  <c r="H90" i="11"/>
  <c r="I90" i="11" s="1"/>
  <c r="H89" i="11"/>
  <c r="H88" i="11" s="1"/>
  <c r="G88" i="11"/>
  <c r="F88" i="11"/>
  <c r="E88" i="11"/>
  <c r="D88" i="11"/>
  <c r="C88" i="11"/>
  <c r="C87" i="11" s="1"/>
  <c r="D87" i="11"/>
  <c r="D161" i="11" s="1"/>
  <c r="H85" i="11"/>
  <c r="I85" i="11" s="1"/>
  <c r="I84" i="11"/>
  <c r="H84" i="11"/>
  <c r="H83" i="11"/>
  <c r="I83" i="11" s="1"/>
  <c r="H82" i="11"/>
  <c r="I82" i="11" s="1"/>
  <c r="H81" i="11"/>
  <c r="I81" i="11" s="1"/>
  <c r="I80" i="11"/>
  <c r="H80" i="11"/>
  <c r="H79" i="11"/>
  <c r="I79" i="11" s="1"/>
  <c r="I78" i="11" s="1"/>
  <c r="G78" i="11"/>
  <c r="F78" i="11"/>
  <c r="E78" i="11"/>
  <c r="D78" i="11"/>
  <c r="C78" i="11"/>
  <c r="H77" i="11"/>
  <c r="H74" i="11" s="1"/>
  <c r="I76" i="11"/>
  <c r="H76" i="11"/>
  <c r="I75" i="11"/>
  <c r="H75" i="11"/>
  <c r="G74" i="11"/>
  <c r="F74" i="11"/>
  <c r="E74" i="11"/>
  <c r="D74" i="11"/>
  <c r="C74" i="11"/>
  <c r="I73" i="11"/>
  <c r="H73" i="11"/>
  <c r="H72" i="11"/>
  <c r="I72" i="11" s="1"/>
  <c r="I71" i="11"/>
  <c r="H71" i="11"/>
  <c r="H70" i="11"/>
  <c r="I70" i="11" s="1"/>
  <c r="H69" i="11"/>
  <c r="I69" i="11" s="1"/>
  <c r="H68" i="11"/>
  <c r="I68" i="11" s="1"/>
  <c r="I67" i="11"/>
  <c r="I66" i="11" s="1"/>
  <c r="H67" i="11"/>
  <c r="H66" i="11" s="1"/>
  <c r="G66" i="11"/>
  <c r="F66" i="11"/>
  <c r="E66" i="11"/>
  <c r="D66" i="11"/>
  <c r="C66" i="11"/>
  <c r="H65" i="11"/>
  <c r="I65" i="11" s="1"/>
  <c r="H64" i="11"/>
  <c r="H62" i="11" s="1"/>
  <c r="I63" i="11"/>
  <c r="H63" i="11"/>
  <c r="G62" i="11"/>
  <c r="F62" i="11"/>
  <c r="E62" i="11"/>
  <c r="D62" i="11"/>
  <c r="C62" i="11"/>
  <c r="H61" i="11"/>
  <c r="I61" i="11" s="1"/>
  <c r="I60" i="11"/>
  <c r="H60" i="11"/>
  <c r="H59" i="11"/>
  <c r="I59" i="11" s="1"/>
  <c r="H58" i="11"/>
  <c r="I58" i="11" s="1"/>
  <c r="H57" i="11"/>
  <c r="I57" i="11" s="1"/>
  <c r="H56" i="11"/>
  <c r="I56" i="11" s="1"/>
  <c r="H55" i="11"/>
  <c r="I55" i="11" s="1"/>
  <c r="I54" i="11"/>
  <c r="H54" i="11"/>
  <c r="H53" i="11"/>
  <c r="I53" i="11" s="1"/>
  <c r="G52" i="11"/>
  <c r="F52" i="11"/>
  <c r="E52" i="11"/>
  <c r="D52" i="11"/>
  <c r="C52" i="11"/>
  <c r="H51" i="11"/>
  <c r="I51" i="11" s="1"/>
  <c r="I50" i="11"/>
  <c r="H50" i="11"/>
  <c r="H49" i="11"/>
  <c r="I49" i="11" s="1"/>
  <c r="H48" i="11"/>
  <c r="I48" i="11" s="1"/>
  <c r="H47" i="11"/>
  <c r="I47" i="11" s="1"/>
  <c r="H46" i="11"/>
  <c r="I46" i="11" s="1"/>
  <c r="H45" i="11"/>
  <c r="I45" i="11" s="1"/>
  <c r="I44" i="11"/>
  <c r="H44" i="11"/>
  <c r="H43" i="11"/>
  <c r="I43" i="11" s="1"/>
  <c r="G42" i="11"/>
  <c r="F42" i="11"/>
  <c r="E42" i="11"/>
  <c r="D42" i="11"/>
  <c r="C42" i="11"/>
  <c r="I41" i="11"/>
  <c r="H41" i="11"/>
  <c r="I40" i="11"/>
  <c r="H40" i="11"/>
  <c r="I39" i="11"/>
  <c r="H39" i="11"/>
  <c r="H38" i="11"/>
  <c r="I38" i="11" s="1"/>
  <c r="H37" i="11"/>
  <c r="I37" i="11" s="1"/>
  <c r="H36" i="11"/>
  <c r="H32" i="11" s="1"/>
  <c r="I35" i="11"/>
  <c r="H35" i="11"/>
  <c r="H34" i="11"/>
  <c r="I34" i="11" s="1"/>
  <c r="I33" i="11"/>
  <c r="H33" i="11"/>
  <c r="G32" i="11"/>
  <c r="F32" i="11"/>
  <c r="E32" i="11"/>
  <c r="D32" i="11"/>
  <c r="D13" i="11" s="1"/>
  <c r="C32" i="11"/>
  <c r="C13" i="11" s="1"/>
  <c r="E31" i="11"/>
  <c r="H31" i="11" s="1"/>
  <c r="I31" i="11" s="1"/>
  <c r="I30" i="11"/>
  <c r="H30" i="11"/>
  <c r="H29" i="11"/>
  <c r="I29" i="11" s="1"/>
  <c r="H28" i="11"/>
  <c r="I28" i="11" s="1"/>
  <c r="H27" i="11"/>
  <c r="I27" i="11" s="1"/>
  <c r="E26" i="11"/>
  <c r="H26" i="11" s="1"/>
  <c r="I26" i="11" s="1"/>
  <c r="I25" i="11"/>
  <c r="H25" i="11"/>
  <c r="H24" i="11"/>
  <c r="I24" i="11" s="1"/>
  <c r="E23" i="11"/>
  <c r="E22" i="11" s="1"/>
  <c r="G22" i="11"/>
  <c r="F22" i="11"/>
  <c r="D22" i="11"/>
  <c r="C22" i="11"/>
  <c r="H21" i="11"/>
  <c r="I21" i="11" s="1"/>
  <c r="H20" i="11"/>
  <c r="I20" i="11" s="1"/>
  <c r="H19" i="11"/>
  <c r="I19" i="11" s="1"/>
  <c r="H18" i="11"/>
  <c r="I18" i="11" s="1"/>
  <c r="H17" i="11"/>
  <c r="I17" i="11" s="1"/>
  <c r="H16" i="11"/>
  <c r="I16" i="11" s="1"/>
  <c r="G15" i="11"/>
  <c r="H15" i="11" s="1"/>
  <c r="G14" i="11"/>
  <c r="G13" i="11" s="1"/>
  <c r="F14" i="11"/>
  <c r="F13" i="11" s="1"/>
  <c r="E14" i="11"/>
  <c r="E13" i="11" s="1"/>
  <c r="D14" i="11"/>
  <c r="C14" i="11"/>
  <c r="B6" i="11"/>
  <c r="B9" i="11"/>
  <c r="H17" i="7"/>
  <c r="F31" i="12" l="1"/>
  <c r="I152" i="11"/>
  <c r="I42" i="11"/>
  <c r="I96" i="11"/>
  <c r="I148" i="11"/>
  <c r="H14" i="11"/>
  <c r="I15" i="11"/>
  <c r="I14" i="11" s="1"/>
  <c r="I74" i="11"/>
  <c r="H126" i="11"/>
  <c r="I127" i="11"/>
  <c r="I126" i="11" s="1"/>
  <c r="I52" i="11"/>
  <c r="C161" i="11"/>
  <c r="I106" i="11"/>
  <c r="I64" i="11"/>
  <c r="I62" i="11" s="1"/>
  <c r="I77" i="11"/>
  <c r="I36" i="11"/>
  <c r="I32" i="11" s="1"/>
  <c r="I145" i="11"/>
  <c r="I140" i="11" s="1"/>
  <c r="H42" i="11"/>
  <c r="H52" i="11"/>
  <c r="H78" i="11"/>
  <c r="I89" i="11"/>
  <c r="I88" i="11" s="1"/>
  <c r="H23" i="11"/>
  <c r="H137" i="11"/>
  <c r="E126" i="11"/>
  <c r="E87" i="11" s="1"/>
  <c r="E161" i="11" s="1"/>
  <c r="I117" i="11"/>
  <c r="I116" i="11" s="1"/>
  <c r="F3" i="9"/>
  <c r="F2" i="9"/>
  <c r="F1" i="9"/>
  <c r="B3" i="9"/>
  <c r="B1" i="9"/>
  <c r="I137" i="11" l="1"/>
  <c r="I136" i="11" s="1"/>
  <c r="I87" i="11" s="1"/>
  <c r="H136" i="11"/>
  <c r="H87" i="11" s="1"/>
  <c r="I23" i="11"/>
  <c r="I22" i="11" s="1"/>
  <c r="I13" i="11" s="1"/>
  <c r="H22" i="11"/>
  <c r="H13" i="11" s="1"/>
  <c r="H161" i="11" l="1"/>
  <c r="I161" i="11"/>
</calcChain>
</file>

<file path=xl/sharedStrings.xml><?xml version="1.0" encoding="utf-8"?>
<sst xmlns="http://schemas.openxmlformats.org/spreadsheetml/2006/main" count="395" uniqueCount="228">
  <si>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</si>
  <si>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</si>
  <si>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</si>
  <si>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</si>
  <si>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</si>
  <si>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</si>
  <si>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</si>
  <si>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</si>
  <si>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</si>
  <si>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</si>
  <si>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</si>
  <si>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</si>
  <si>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</si>
  <si>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</si>
  <si>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</si>
  <si>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</si>
  <si>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</si>
  <si>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</si>
  <si>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</si>
  <si>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</si>
  <si>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</si>
  <si>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</si>
  <si>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</si>
  <si>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</si>
  <si>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</si>
  <si>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</si>
  <si>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</si>
  <si>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</si>
  <si>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</si>
  <si>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</si>
  <si>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</si>
  <si>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</si>
  <si>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</si>
  <si>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</si>
  <si>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</si>
  <si>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</si>
  <si>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</si>
  <si>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</si>
  <si>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</si>
  <si>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</si>
  <si>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</si>
  <si>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</si>
  <si>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</si>
  <si>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</si>
  <si>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</si>
  <si>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</si>
  <si>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</si>
  <si>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</si>
  <si>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</si>
  <si>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</si>
  <si>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</si>
  <si>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</si>
  <si>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</si>
  <si>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</si>
  <si>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</si>
  <si>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</si>
  <si>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</si>
  <si>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</si>
  <si>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</si>
  <si>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</si>
  <si>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</si>
  <si>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</si>
  <si>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</si>
  <si>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</si>
  <si>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</si>
  <si>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</si>
  <si>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</si>
  <si>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</si>
  <si>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</si>
  <si>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</si>
  <si>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</si>
  <si>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</si>
  <si>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</si>
  <si>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</si>
  <si>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</si>
  <si>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</si>
  <si>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</si>
  <si>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</si>
  <si>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</si>
  <si>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</si>
  <si>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</si>
  <si>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</si>
  <si>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</si>
  <si>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</si>
  <si>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</si>
  <si>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</si>
  <si>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</si>
  <si>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</si>
  <si>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</si>
  <si>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</si>
  <si>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</si>
  <si>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</si>
  <si>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</si>
  <si>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</si>
  <si>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</si>
  <si>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</si>
  <si>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</si>
  <si>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</si>
  <si>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</si>
  <si>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</si>
  <si>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</si>
  <si>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</si>
  <si>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</si>
  <si>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</si>
  <si>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</si>
  <si>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</si>
  <si>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</si>
  <si>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</si>
  <si>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</si>
  <si>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</si>
  <si>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</si>
  <si>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</si>
  <si>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</si>
  <si>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</si>
  <si>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</si>
  <si>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</si>
  <si>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</si>
  <si>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</si>
  <si>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</si>
  <si>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</si>
  <si>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</si>
  <si>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</si>
  <si>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</si>
  <si>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</si>
  <si>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</si>
  <si>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</si>
  <si>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</si>
  <si>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</si>
  <si>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</si>
  <si>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</si>
  <si>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</si>
  <si>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</si>
  <si>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</si>
  <si>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</si>
  <si>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</si>
  <si>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</si>
  <si>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Municipio de León</t>
  </si>
  <si>
    <t>Destino del Crédito</t>
  </si>
  <si>
    <t>Acreedor</t>
  </si>
  <si>
    <t>No. Contrato Crédito</t>
  </si>
  <si>
    <t>Clase del Título</t>
  </si>
  <si>
    <t>Financiamiento contratado</t>
  </si>
  <si>
    <t>Financ. Dispuesto</t>
  </si>
  <si>
    <t>Saldo en Pesos</t>
  </si>
  <si>
    <t>Tasa de Interés</t>
  </si>
  <si>
    <t>En Pesos</t>
  </si>
  <si>
    <t>Refinanciamiento</t>
  </si>
  <si>
    <t>Banco Nacional de México. S.A.</t>
  </si>
  <si>
    <t>Pagarés</t>
  </si>
  <si>
    <t xml:space="preserve"> TIIE + 0.70 </t>
  </si>
  <si>
    <t>Obra Pública Productiva</t>
  </si>
  <si>
    <t>Banco Nacional de Obras y Servicios Públicos, S.N.C.</t>
  </si>
  <si>
    <t xml:space="preserve"> TIIE + 0.85 </t>
  </si>
  <si>
    <t>Banco Mercantil del Norte, S.A.</t>
  </si>
  <si>
    <t xml:space="preserve"> TIIE + 0.68 </t>
  </si>
  <si>
    <t>BBVA México, S.A.</t>
  </si>
  <si>
    <t>N/A</t>
  </si>
  <si>
    <t>TIIE + 0.43</t>
  </si>
  <si>
    <t>TOTAL CREDITOS</t>
  </si>
  <si>
    <t>No. Total de Pagos</t>
  </si>
  <si>
    <t>Fecha de Contratación</t>
  </si>
  <si>
    <t>Fecha de Vencimiento</t>
  </si>
  <si>
    <t>Registro Estatal</t>
  </si>
  <si>
    <t>Período de Gracia</t>
  </si>
  <si>
    <t>Garantía</t>
  </si>
  <si>
    <t>Fuente de Financ.</t>
  </si>
  <si>
    <t>Núm. de Decreto Congreso / Aut.</t>
  </si>
  <si>
    <t>Fecha del Acuerdo de cada ente</t>
  </si>
  <si>
    <t>249/14</t>
  </si>
  <si>
    <t>12 Meses</t>
  </si>
  <si>
    <t xml:space="preserve">Part. Federales </t>
  </si>
  <si>
    <t>Crédito Bancario</t>
  </si>
  <si>
    <t>248/14</t>
  </si>
  <si>
    <t xml:space="preserve">24 Meses </t>
  </si>
  <si>
    <t>250/14</t>
  </si>
  <si>
    <t>449/23</t>
  </si>
  <si>
    <t>Part. Federales</t>
  </si>
  <si>
    <t>No se cuenta con Obligaciones de Corto Plazo</t>
  </si>
  <si>
    <t>No se cuenta con convenios de Deuda Garantizada.</t>
  </si>
  <si>
    <t>Correspondiente del 01 de Enero al 31 de Diciembre de 2024</t>
  </si>
  <si>
    <r>
      <t xml:space="preserve">Actualmente el Municipio de León tiene contratados cuatro créditos con diferentes instituciones de crédito, por un importe total de </t>
    </r>
    <r>
      <rPr>
        <b/>
        <sz val="11"/>
        <color theme="1"/>
        <rFont val="Arial"/>
        <family val="2"/>
      </rPr>
      <t>$2,117,149,673</t>
    </r>
    <r>
      <rPr>
        <sz val="11"/>
        <color theme="1"/>
        <rFont val="Arial"/>
        <family val="2"/>
      </rPr>
      <t xml:space="preserve"> de los cuales se ha dispuesto </t>
    </r>
    <r>
      <rPr>
        <b/>
        <sz val="11"/>
        <color theme="1"/>
        <rFont val="Arial"/>
        <family val="2"/>
      </rPr>
      <t>$2,095,592,571</t>
    </r>
    <r>
      <rPr>
        <sz val="11"/>
        <color theme="1"/>
        <rFont val="Arial"/>
        <family val="2"/>
      </rPr>
      <t xml:space="preserve">, al cierre del 31 de diciembre de 2024 se tiene un saldo pendiente de amortizar de </t>
    </r>
    <r>
      <rPr>
        <b/>
        <sz val="11"/>
        <color theme="1"/>
        <rFont val="Arial"/>
        <family val="2"/>
      </rPr>
      <t>$1,360</t>
    </r>
    <r>
      <rPr>
        <b/>
        <sz val="11"/>
        <color rgb="FF000000"/>
        <rFont val="Arial"/>
        <family val="2"/>
      </rPr>
      <t>,999,005</t>
    </r>
    <r>
      <rPr>
        <sz val="11"/>
        <color rgb="FF000000"/>
        <rFont val="Arial"/>
        <family val="2"/>
      </rPr>
      <t>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la contratación fue destinada para refinanciamiento del municipio y obra pública productiva, a continuación, se detalla la ficha técnica de cada crédito:</t>
    </r>
  </si>
  <si>
    <t>127/180</t>
  </si>
  <si>
    <t>126/240</t>
  </si>
  <si>
    <t>125/240</t>
  </si>
  <si>
    <t xml:space="preserve">  14/180</t>
  </si>
  <si>
    <t>El presente balance no presenta un balance presupuestario negativo en devengado</t>
  </si>
  <si>
    <t>Formato 4 Balance Presupuestario - LDF</t>
  </si>
  <si>
    <t>MUNICIPIO DE LEÓN (a)</t>
  </si>
  <si>
    <t>Balance Presupuestario - LDF</t>
  </si>
  <si>
    <t>Del 1 de Enero al 31 de Diciembre de 2024 (b)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</si>
  <si>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</si>
  <si>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</si>
  <si>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</si>
  <si>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</si>
  <si>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</si>
  <si>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</si>
  <si>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</si>
  <si>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</si>
  <si>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</si>
  <si>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</si>
  <si>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</si>
  <si>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</si>
  <si>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</si>
  <si>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</si>
  <si>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</si>
  <si>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</si>
  <si>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</si>
  <si>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</si>
  <si>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</si>
  <si>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</si>
  <si>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</si>
  <si>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</si>
  <si>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</si>
  <si>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</si>
  <si>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</si>
  <si>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</si>
  <si>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</si>
  <si>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</si>
  <si>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</si>
  <si>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</si>
  <si>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</si>
  <si>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</si>
  <si>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</si>
  <si>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</si>
  <si>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</si>
  <si>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</si>
  <si>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Ejercicio 20XN</t>
  </si>
  <si>
    <t>Correspondiente 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</si>
</sst>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i/>
      <sz val="8"/>
      <color theme="4"/>
      <name val="Arial"/>
      <family val="2"/>
    </font>
    <font>
      <b/>
      <sz val="8"/>
      <color theme="2" tint="-9.9978637043366805E-2"/>
      <name val="Arial"/>
      <family val="2"/>
    </font>
    <font>
      <sz val="8"/>
      <color theme="2" tint="-9.9978637043366805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43" fontId="26" fillId="0" borderId="0" applyFont="0" applyFill="0" applyBorder="0" applyAlignment="0" applyProtection="0"/>
    <xf numFmtId="0" fontId="2" fillId="0" borderId="0"/>
    <xf numFmtId="0" fontId="1" fillId="0" borderId="0"/>
  </cellStyleXfs>
  <cellXfs count="175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0" xfId="0" applyFont="1"/>
    <xf numFmtId="0" fontId="19" fillId="0" borderId="0" xfId="0" applyFont="1"/>
    <xf numFmtId="0" fontId="19" fillId="5" borderId="40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3" fontId="18" fillId="0" borderId="23" xfId="0" applyNumberFormat="1" applyFont="1" applyBorder="1" applyAlignment="1">
      <alignment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wrapText="1"/>
    </xf>
    <xf numFmtId="0" fontId="18" fillId="6" borderId="23" xfId="0" applyFont="1" applyFill="1" applyBorder="1"/>
    <xf numFmtId="3" fontId="19" fillId="6" borderId="23" xfId="0" applyNumberFormat="1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15" fontId="18" fillId="0" borderId="23" xfId="0" applyNumberFormat="1" applyFont="1" applyBorder="1" applyAlignment="1">
      <alignment horizontal="center" vertical="center" wrapText="1"/>
    </xf>
    <xf numFmtId="3" fontId="19" fillId="6" borderId="23" xfId="0" applyNumberFormat="1" applyFont="1" applyFill="1" applyBorder="1" applyAlignment="1">
      <alignment horizontal="right" vertical="center" wrapText="1"/>
    </xf>
    <xf numFmtId="0" fontId="19" fillId="5" borderId="4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indent="3"/>
    </xf>
    <xf numFmtId="164" fontId="3" fillId="0" borderId="2" xfId="6" applyNumberFormat="1" applyFont="1" applyBorder="1" applyProtection="1">
      <protection locked="0"/>
    </xf>
    <xf numFmtId="0" fontId="4" fillId="0" borderId="2" xfId="0" applyFont="1" applyBorder="1" applyAlignment="1">
      <alignment horizontal="left" vertical="center" indent="6"/>
    </xf>
    <xf numFmtId="164" fontId="4" fillId="0" borderId="2" xfId="6" applyNumberFormat="1" applyFont="1" applyBorder="1" applyProtection="1">
      <protection locked="0"/>
    </xf>
    <xf numFmtId="164" fontId="4" fillId="0" borderId="2" xfId="6" applyNumberFormat="1" applyFont="1" applyBorder="1"/>
    <xf numFmtId="164" fontId="28" fillId="2" borderId="45" xfId="6" applyNumberFormat="1" applyFont="1" applyFill="1" applyBorder="1"/>
    <xf numFmtId="164" fontId="29" fillId="2" borderId="45" xfId="6" applyNumberFormat="1" applyFont="1" applyFill="1" applyBorder="1"/>
    <xf numFmtId="164" fontId="4" fillId="0" borderId="2" xfId="6" applyNumberFormat="1" applyFont="1" applyBorder="1" applyAlignment="1" applyProtection="1">
      <alignment vertical="center"/>
      <protection locked="0"/>
    </xf>
    <xf numFmtId="164" fontId="3" fillId="0" borderId="2" xfId="6" applyNumberFormat="1" applyFont="1" applyBorder="1"/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164" fontId="4" fillId="0" borderId="3" xfId="6" applyNumberFormat="1" applyFont="1" applyBorder="1"/>
    <xf numFmtId="0" fontId="4" fillId="0" borderId="0" xfId="0" applyFont="1" applyAlignment="1">
      <alignment vertical="center"/>
    </xf>
    <xf numFmtId="164" fontId="4" fillId="0" borderId="0" xfId="6" applyNumberFormat="1" applyFont="1"/>
    <xf numFmtId="164" fontId="3" fillId="2" borderId="4" xfId="6" applyNumberFormat="1" applyFont="1" applyFill="1" applyBorder="1" applyAlignment="1">
      <alignment horizontal="center" vertical="center" wrapText="1"/>
    </xf>
    <xf numFmtId="164" fontId="3" fillId="0" borderId="2" xfId="6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164" fontId="4" fillId="0" borderId="2" xfId="6" applyNumberFormat="1" applyFont="1" applyBorder="1" applyAlignment="1">
      <alignment vertical="center"/>
    </xf>
    <xf numFmtId="164" fontId="4" fillId="0" borderId="3" xfId="6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left" vertical="center" indent="6"/>
    </xf>
    <xf numFmtId="164" fontId="4" fillId="0" borderId="1" xfId="6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wrapText="1" indent="9"/>
    </xf>
    <xf numFmtId="0" fontId="4" fillId="0" borderId="2" xfId="0" applyFont="1" applyBorder="1" applyAlignment="1">
      <alignment horizontal="left" vertical="center" indent="12"/>
    </xf>
    <xf numFmtId="164" fontId="29" fillId="2" borderId="45" xfId="6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6" applyNumberFormat="1" applyFont="1" applyBorder="1" applyAlignment="1">
      <alignment vertical="center"/>
    </xf>
    <xf numFmtId="164" fontId="4" fillId="0" borderId="1" xfId="6" applyNumberFormat="1" applyFont="1" applyBorder="1" applyProtection="1">
      <protection locked="0"/>
    </xf>
    <xf numFmtId="4" fontId="4" fillId="0" borderId="3" xfId="0" applyNumberFormat="1" applyFont="1" applyBorder="1"/>
    <xf numFmtId="0" fontId="16" fillId="0" borderId="0" xfId="7" applyFont="1"/>
    <xf numFmtId="43" fontId="4" fillId="0" borderId="0" xfId="6" applyFont="1"/>
    <xf numFmtId="164" fontId="3" fillId="0" borderId="2" xfId="6" applyNumberFormat="1" applyFont="1" applyBorder="1" applyAlignment="1" applyProtection="1">
      <alignment horizontal="right" vertical="top"/>
      <protection locked="0"/>
    </xf>
    <xf numFmtId="164" fontId="3" fillId="0" borderId="2" xfId="6" applyNumberFormat="1" applyFont="1" applyFill="1" applyBorder="1" applyAlignment="1" applyProtection="1">
      <alignment horizontal="right" vertical="top"/>
      <protection locked="0"/>
    </xf>
    <xf numFmtId="4" fontId="4" fillId="0" borderId="0" xfId="0" applyNumberFormat="1" applyFont="1"/>
    <xf numFmtId="164" fontId="4" fillId="0" borderId="2" xfId="6" applyNumberFormat="1" applyFont="1" applyFill="1" applyBorder="1" applyAlignment="1" applyProtection="1">
      <alignment horizontal="right" vertical="top"/>
      <protection locked="0"/>
    </xf>
    <xf numFmtId="43" fontId="4" fillId="0" borderId="0" xfId="0" applyNumberFormat="1" applyFont="1"/>
    <xf numFmtId="0" fontId="4" fillId="0" borderId="3" xfId="0" applyFont="1" applyBorder="1" applyAlignment="1">
      <alignment horizontal="left" vertical="center" indent="4"/>
    </xf>
    <xf numFmtId="164" fontId="4" fillId="0" borderId="3" xfId="6" applyNumberFormat="1" applyFont="1" applyFill="1" applyBorder="1" applyAlignment="1" applyProtection="1">
      <alignment horizontal="right" vertical="top"/>
      <protection locked="0"/>
    </xf>
    <xf numFmtId="164" fontId="4" fillId="0" borderId="8" xfId="6" applyNumberFormat="1" applyFont="1" applyBorder="1" applyAlignment="1">
      <alignment horizontal="center" vertical="center"/>
    </xf>
    <xf numFmtId="164" fontId="3" fillId="0" borderId="8" xfId="6" applyNumberFormat="1" applyFont="1" applyBorder="1" applyAlignment="1">
      <alignment horizontal="right" vertical="center"/>
    </xf>
    <xf numFmtId="164" fontId="11" fillId="0" borderId="1" xfId="6" applyNumberFormat="1" applyFont="1" applyBorder="1" applyAlignment="1">
      <alignment horizontal="right" vertical="center" wrapText="1"/>
    </xf>
    <xf numFmtId="164" fontId="11" fillId="0" borderId="34" xfId="6" applyNumberFormat="1" applyFont="1" applyBorder="1" applyAlignment="1">
      <alignment horizontal="right" vertical="center" wrapText="1"/>
    </xf>
    <xf numFmtId="164" fontId="4" fillId="0" borderId="2" xfId="6" applyNumberFormat="1" applyFont="1" applyBorder="1" applyAlignment="1">
      <alignment vertical="center" wrapText="1"/>
    </xf>
    <xf numFmtId="164" fontId="13" fillId="0" borderId="36" xfId="6" applyNumberFormat="1" applyFont="1" applyBorder="1" applyAlignment="1">
      <alignment vertical="center" wrapText="1"/>
    </xf>
    <xf numFmtId="164" fontId="11" fillId="0" borderId="2" xfId="6" applyNumberFormat="1" applyFont="1" applyBorder="1" applyAlignment="1">
      <alignment horizontal="right" vertical="center" wrapText="1"/>
    </xf>
    <xf numFmtId="164" fontId="11" fillId="0" borderId="36" xfId="6" applyNumberFormat="1" applyFont="1" applyBorder="1" applyAlignment="1">
      <alignment horizontal="right" vertical="center" wrapText="1"/>
    </xf>
    <xf numFmtId="164" fontId="4" fillId="0" borderId="3" xfId="6" applyNumberFormat="1" applyFont="1" applyBorder="1" applyAlignment="1">
      <alignment vertical="center" wrapText="1"/>
    </xf>
    <xf numFmtId="164" fontId="11" fillId="0" borderId="31" xfId="6" applyNumberFormat="1" applyFont="1" applyBorder="1" applyAlignment="1">
      <alignment horizontal="right" vertical="center" wrapText="1"/>
    </xf>
    <xf numFmtId="164" fontId="11" fillId="0" borderId="32" xfId="6" applyNumberFormat="1" applyFont="1" applyBorder="1" applyAlignment="1">
      <alignment horizontal="right" vertical="center" wrapText="1"/>
    </xf>
    <xf numFmtId="0" fontId="16" fillId="0" borderId="0" xfId="8" applyFont="1"/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horizontal="right" vertical="center"/>
    </xf>
    <xf numFmtId="3" fontId="18" fillId="0" borderId="39" xfId="0" applyNumberFormat="1" applyFont="1" applyBorder="1" applyAlignment="1">
      <alignment horizontal="right" vertical="center"/>
    </xf>
    <xf numFmtId="3" fontId="18" fillId="0" borderId="38" xfId="0" applyNumberFormat="1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5" fontId="18" fillId="0" borderId="38" xfId="0" applyNumberFormat="1" applyFont="1" applyBorder="1" applyAlignment="1">
      <alignment horizontal="center" vertical="center" wrapText="1"/>
    </xf>
    <xf numFmtId="15" fontId="18" fillId="0" borderId="39" xfId="0" applyNumberFormat="1" applyFont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justify" vertical="center"/>
    </xf>
    <xf numFmtId="0" fontId="25" fillId="0" borderId="39" xfId="0" applyFont="1" applyBorder="1" applyAlignment="1">
      <alignment horizontal="justify" vertical="center"/>
    </xf>
    <xf numFmtId="0" fontId="19" fillId="5" borderId="4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19" fillId="5" borderId="39" xfId="0" applyFont="1" applyFill="1" applyBorder="1" applyAlignment="1">
      <alignment horizontal="center" vertical="center" wrapText="1"/>
    </xf>
  </cellXfs>
  <cellStyles count="9">
    <cellStyle name="Hipervínculo" xfId="1" builtinId="8"/>
    <cellStyle name="Millares" xfId="6" builtinId="3"/>
    <cellStyle name="Normal" xfId="0" builtinId="0"/>
    <cellStyle name="Normal 2" xfId="3" xr:uid="{00000000-0005-0000-0000-000002000000}"/>
    <cellStyle name="Normal 2 2" xfId="4" xr:uid="{00000000-0005-0000-0000-000003000000}"/>
    <cellStyle name="Normal 2 3" xfId="7" xr:uid="{E2C0AD6B-4609-4E48-89E6-3112793378B3}"/>
    <cellStyle name="Normal 2 4" xfId="8" xr:uid="{6D24AA84-2A5B-4B5D-ACA3-DFDB47C8CF03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22860</xdr:rowOff>
    </xdr:from>
    <xdr:to>
      <xdr:col>5</xdr:col>
      <xdr:colOff>483870</xdr:colOff>
      <xdr:row>32</xdr:row>
      <xdr:rowOff>59055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61CF417-82C0-4C47-A651-CA3491251826}"/>
            </a:ext>
          </a:extLst>
        </xdr:cNvPr>
        <xdr:cNvSpPr txBox="1"/>
      </xdr:nvSpPr>
      <xdr:spPr>
        <a:xfrm>
          <a:off x="0" y="3268980"/>
          <a:ext cx="7920990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showGridLines="0" tabSelected="1" workbookViewId="0">
      <selection activeCell="B1" sqref="B1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5" t="s">
        <v>136</v>
      </c>
      <c r="B1" s="16"/>
      <c r="C1" s="17" t="s">
        <v>0</v>
      </c>
      <c r="D1" s="18">
        <v>2024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179</v>
      </c>
      <c r="B3" s="20"/>
      <c r="C3" s="21" t="s">
        <v>4</v>
      </c>
      <c r="D3" s="23">
        <v>4</v>
      </c>
    </row>
    <row r="4" spans="1:4" x14ac:dyDescent="0.2">
      <c r="A4" s="133" t="s">
        <v>5</v>
      </c>
      <c r="B4" s="134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0.8" thickBot="1" x14ac:dyDescent="0.25">
      <c r="A15" s="33"/>
      <c r="B15" s="34"/>
    </row>
  </sheetData>
  <mergeCells count="1">
    <mergeCell ref="A4:B4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DD1F-467B-405E-B027-D1564D645EFF}">
  <sheetPr>
    <pageSetUpPr fitToPage="1"/>
  </sheetPr>
  <dimension ref="A1:F87"/>
  <sheetViews>
    <sheetView showGridLines="0" workbookViewId="0">
      <selection activeCell="E1" sqref="E1"/>
    </sheetView>
  </sheetViews>
  <sheetFormatPr baseColWidth="10" defaultColWidth="12" defaultRowHeight="10.199999999999999" x14ac:dyDescent="0.2"/>
  <cols>
    <col min="1" max="1" width="2.7109375" style="1" customWidth="1"/>
    <col min="2" max="2" width="92.85546875" style="1" customWidth="1"/>
    <col min="3" max="3" width="25.140625" style="1" customWidth="1"/>
    <col min="4" max="4" width="18.42578125" style="1" customWidth="1"/>
    <col min="5" max="5" width="19.7109375" style="1" customWidth="1"/>
    <col min="6" max="6" width="16.28515625" style="1" customWidth="1"/>
    <col min="7" max="16384" width="12" style="1"/>
  </cols>
  <sheetData>
    <row r="1" spans="1:6" x14ac:dyDescent="0.2">
      <c r="B1" s="135" t="s">
        <v>136</v>
      </c>
      <c r="C1" s="135"/>
      <c r="D1" s="135"/>
      <c r="E1" s="36" t="s">
        <v>0</v>
      </c>
      <c r="F1" s="37">
        <v>2024</v>
      </c>
    </row>
    <row r="2" spans="1:6" x14ac:dyDescent="0.2">
      <c r="B2" s="135" t="s">
        <v>1</v>
      </c>
      <c r="C2" s="135"/>
      <c r="D2" s="135"/>
      <c r="E2" s="36" t="s">
        <v>2</v>
      </c>
      <c r="F2" s="37" t="s">
        <v>3</v>
      </c>
    </row>
    <row r="3" spans="1:6" x14ac:dyDescent="0.2">
      <c r="B3" s="135" t="s">
        <v>227</v>
      </c>
      <c r="C3" s="135"/>
      <c r="D3" s="135"/>
      <c r="E3" s="36" t="s">
        <v>4</v>
      </c>
      <c r="F3" s="37">
        <v>4</v>
      </c>
    </row>
    <row r="5" spans="1:6" x14ac:dyDescent="0.2">
      <c r="B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ht="28.05" customHeight="1" x14ac:dyDescent="0.2">
      <c r="A9" s="38"/>
      <c r="B9" s="72" t="s">
        <v>185</v>
      </c>
    </row>
    <row r="10" spans="1:6" x14ac:dyDescent="0.2">
      <c r="A10" s="38"/>
      <c r="B10" s="136" t="s">
        <v>186</v>
      </c>
      <c r="C10" s="137"/>
      <c r="D10" s="137"/>
      <c r="E10" s="138"/>
    </row>
    <row r="11" spans="1:6" x14ac:dyDescent="0.2">
      <c r="A11" s="38"/>
      <c r="B11" s="73" t="s">
        <v>187</v>
      </c>
      <c r="C11" s="74"/>
      <c r="D11" s="74"/>
      <c r="E11" s="75"/>
    </row>
    <row r="12" spans="1:6" x14ac:dyDescent="0.2">
      <c r="A12" s="38"/>
      <c r="B12" s="76" t="s">
        <v>188</v>
      </c>
      <c r="C12" s="77"/>
      <c r="D12" s="77"/>
      <c r="E12" s="78"/>
    </row>
    <row r="13" spans="1:6" x14ac:dyDescent="0.2">
      <c r="A13" s="38"/>
      <c r="B13" s="76" t="s">
        <v>189</v>
      </c>
      <c r="C13" s="77"/>
      <c r="D13" s="77"/>
      <c r="E13" s="78"/>
    </row>
    <row r="14" spans="1:6" x14ac:dyDescent="0.2">
      <c r="A14" s="38"/>
      <c r="B14" s="79" t="s">
        <v>28</v>
      </c>
      <c r="C14" s="80"/>
      <c r="D14" s="80"/>
      <c r="E14" s="81"/>
    </row>
    <row r="15" spans="1:6" ht="28.05" customHeight="1" x14ac:dyDescent="0.2">
      <c r="A15" s="38"/>
      <c r="B15" s="82" t="s">
        <v>30</v>
      </c>
      <c r="C15" s="2" t="s">
        <v>190</v>
      </c>
      <c r="D15" s="2" t="s">
        <v>117</v>
      </c>
      <c r="E15" s="2" t="s">
        <v>191</v>
      </c>
    </row>
    <row r="16" spans="1:6" x14ac:dyDescent="0.2">
      <c r="A16" s="38"/>
      <c r="B16" s="83" t="s">
        <v>192</v>
      </c>
      <c r="C16" s="84">
        <v>8530547917.2700005</v>
      </c>
      <c r="D16" s="84">
        <v>9547029895.2499981</v>
      </c>
      <c r="E16" s="84">
        <v>9547749978.0899982</v>
      </c>
    </row>
    <row r="17" spans="1:5" x14ac:dyDescent="0.2">
      <c r="A17" s="38"/>
      <c r="B17" s="85" t="s">
        <v>193</v>
      </c>
      <c r="C17" s="86">
        <v>6441894871.0699997</v>
      </c>
      <c r="D17" s="86">
        <v>6850119428.4899988</v>
      </c>
      <c r="E17" s="86">
        <v>6850839511.329999</v>
      </c>
    </row>
    <row r="18" spans="1:5" x14ac:dyDescent="0.2">
      <c r="A18" s="38"/>
      <c r="B18" s="85" t="s">
        <v>194</v>
      </c>
      <c r="C18" s="86">
        <v>2228274426.9700003</v>
      </c>
      <c r="D18" s="86">
        <v>2308342823.5900002</v>
      </c>
      <c r="E18" s="86">
        <v>2308342823.5900002</v>
      </c>
    </row>
    <row r="19" spans="1:5" x14ac:dyDescent="0.2">
      <c r="A19" s="38"/>
      <c r="B19" s="85" t="s">
        <v>195</v>
      </c>
      <c r="C19" s="86">
        <v>-139621380.77000001</v>
      </c>
      <c r="D19" s="86">
        <v>388567643.16999996</v>
      </c>
      <c r="E19" s="86">
        <v>388567643.16999996</v>
      </c>
    </row>
    <row r="20" spans="1:5" x14ac:dyDescent="0.2">
      <c r="A20" s="38"/>
      <c r="B20" s="6"/>
      <c r="C20" s="87"/>
      <c r="D20" s="87"/>
      <c r="E20" s="87"/>
    </row>
    <row r="21" spans="1:5" x14ac:dyDescent="0.2">
      <c r="A21" s="38"/>
      <c r="B21" s="83" t="s">
        <v>196</v>
      </c>
      <c r="C21" s="84">
        <v>8530547917.2700014</v>
      </c>
      <c r="D21" s="84">
        <v>7341943195.3500013</v>
      </c>
      <c r="E21" s="84">
        <v>7273162672.789999</v>
      </c>
    </row>
    <row r="22" spans="1:5" x14ac:dyDescent="0.2">
      <c r="A22" s="38"/>
      <c r="B22" s="85" t="s">
        <v>197</v>
      </c>
      <c r="C22" s="86">
        <v>6441894870.7600021</v>
      </c>
      <c r="D22" s="86">
        <v>5516184784.4400005</v>
      </c>
      <c r="E22" s="86">
        <v>5476416072.079999</v>
      </c>
    </row>
    <row r="23" spans="1:5" x14ac:dyDescent="0.2">
      <c r="A23" s="38"/>
      <c r="B23" s="85" t="s">
        <v>198</v>
      </c>
      <c r="C23" s="86">
        <v>2088653046.5099995</v>
      </c>
      <c r="D23" s="86">
        <v>1825758410.9100008</v>
      </c>
      <c r="E23" s="86">
        <v>1796746600.7100005</v>
      </c>
    </row>
    <row r="24" spans="1:5" x14ac:dyDescent="0.2">
      <c r="A24" s="38"/>
      <c r="B24" s="6"/>
      <c r="C24" s="87"/>
      <c r="D24" s="87"/>
      <c r="E24" s="87"/>
    </row>
    <row r="25" spans="1:5" x14ac:dyDescent="0.2">
      <c r="A25" s="38"/>
      <c r="B25" s="83" t="s">
        <v>199</v>
      </c>
      <c r="C25" s="88">
        <v>0</v>
      </c>
      <c r="D25" s="84">
        <v>2558013795.4099998</v>
      </c>
      <c r="E25" s="84">
        <v>2546774520.8100004</v>
      </c>
    </row>
    <row r="26" spans="1:5" x14ac:dyDescent="0.2">
      <c r="A26" s="38"/>
      <c r="B26" s="85" t="s">
        <v>200</v>
      </c>
      <c r="C26" s="89">
        <v>0</v>
      </c>
      <c r="D26" s="90">
        <v>2336012040.5799999</v>
      </c>
      <c r="E26" s="90">
        <v>2324772765.9800005</v>
      </c>
    </row>
    <row r="27" spans="1:5" x14ac:dyDescent="0.2">
      <c r="A27" s="38"/>
      <c r="B27" s="85" t="s">
        <v>201</v>
      </c>
      <c r="C27" s="89">
        <v>0</v>
      </c>
      <c r="D27" s="90">
        <v>222001754.83000001</v>
      </c>
      <c r="E27" s="90">
        <v>222001754.83000001</v>
      </c>
    </row>
    <row r="28" spans="1:5" x14ac:dyDescent="0.2">
      <c r="A28" s="38"/>
      <c r="B28" s="6"/>
      <c r="C28" s="87"/>
      <c r="D28" s="87"/>
      <c r="E28" s="87"/>
    </row>
    <row r="29" spans="1:5" x14ac:dyDescent="0.2">
      <c r="A29" s="38"/>
      <c r="B29" s="83" t="s">
        <v>202</v>
      </c>
      <c r="C29" s="84">
        <v>0</v>
      </c>
      <c r="D29" s="84">
        <v>4763100495.3099966</v>
      </c>
      <c r="E29" s="84">
        <v>4821361826.1099997</v>
      </c>
    </row>
    <row r="30" spans="1:5" x14ac:dyDescent="0.2">
      <c r="A30" s="38"/>
      <c r="B30" s="83"/>
      <c r="C30" s="87"/>
      <c r="D30" s="87"/>
      <c r="E30" s="87"/>
    </row>
    <row r="31" spans="1:5" x14ac:dyDescent="0.2">
      <c r="A31" s="38"/>
      <c r="B31" s="83" t="s">
        <v>203</v>
      </c>
      <c r="C31" s="84">
        <v>139621380.76999906</v>
      </c>
      <c r="D31" s="84">
        <v>4374532852.1399965</v>
      </c>
      <c r="E31" s="84">
        <v>4432794182.9399996</v>
      </c>
    </row>
    <row r="32" spans="1:5" x14ac:dyDescent="0.2">
      <c r="A32" s="38"/>
      <c r="B32" s="83"/>
      <c r="C32" s="91"/>
      <c r="D32" s="91"/>
      <c r="E32" s="91"/>
    </row>
    <row r="33" spans="1:5" ht="20.399999999999999" x14ac:dyDescent="0.2">
      <c r="A33" s="38"/>
      <c r="B33" s="92" t="s">
        <v>204</v>
      </c>
      <c r="C33" s="84">
        <v>139621380.76999906</v>
      </c>
      <c r="D33" s="84">
        <v>1816519056.7299967</v>
      </c>
      <c r="E33" s="84">
        <v>1886019662.1299992</v>
      </c>
    </row>
    <row r="34" spans="1:5" x14ac:dyDescent="0.2">
      <c r="A34" s="38"/>
      <c r="B34" s="93"/>
      <c r="C34" s="94"/>
      <c r="D34" s="94"/>
      <c r="E34" s="94"/>
    </row>
    <row r="35" spans="1:5" x14ac:dyDescent="0.2">
      <c r="A35" s="38"/>
      <c r="B35" s="95"/>
      <c r="C35" s="96"/>
      <c r="D35" s="96"/>
      <c r="E35" s="96"/>
    </row>
    <row r="36" spans="1:5" x14ac:dyDescent="0.2">
      <c r="A36" s="38"/>
      <c r="B36" s="82" t="s">
        <v>116</v>
      </c>
      <c r="C36" s="97" t="s">
        <v>205</v>
      </c>
      <c r="D36" s="97" t="s">
        <v>117</v>
      </c>
      <c r="E36" s="97" t="s">
        <v>118</v>
      </c>
    </row>
    <row r="37" spans="1:5" x14ac:dyDescent="0.2">
      <c r="A37" s="38"/>
      <c r="B37" s="83" t="s">
        <v>206</v>
      </c>
      <c r="C37" s="98">
        <v>158338510.23000002</v>
      </c>
      <c r="D37" s="98">
        <v>168970742.80000001</v>
      </c>
      <c r="E37" s="98">
        <v>168970742.80000001</v>
      </c>
    </row>
    <row r="38" spans="1:5" x14ac:dyDescent="0.2">
      <c r="A38" s="38"/>
      <c r="B38" s="85" t="s">
        <v>207</v>
      </c>
      <c r="C38" s="90">
        <v>0</v>
      </c>
      <c r="D38" s="90">
        <v>0</v>
      </c>
      <c r="E38" s="90">
        <v>0</v>
      </c>
    </row>
    <row r="39" spans="1:5" x14ac:dyDescent="0.2">
      <c r="A39" s="38"/>
      <c r="B39" s="85" t="s">
        <v>208</v>
      </c>
      <c r="C39" s="90">
        <v>158338510.23000002</v>
      </c>
      <c r="D39" s="90">
        <v>168970742.80000001</v>
      </c>
      <c r="E39" s="90">
        <v>168970742.80000001</v>
      </c>
    </row>
    <row r="40" spans="1:5" x14ac:dyDescent="0.2">
      <c r="A40" s="38"/>
      <c r="B40" s="99"/>
      <c r="C40" s="100"/>
      <c r="D40" s="100"/>
      <c r="E40" s="100"/>
    </row>
    <row r="41" spans="1:5" x14ac:dyDescent="0.2">
      <c r="A41" s="38"/>
      <c r="B41" s="83" t="s">
        <v>209</v>
      </c>
      <c r="C41" s="98">
        <v>297959890.99999905</v>
      </c>
      <c r="D41" s="98">
        <v>1985489799.5299966</v>
      </c>
      <c r="E41" s="98">
        <v>2054990404.9299991</v>
      </c>
    </row>
    <row r="42" spans="1:5" x14ac:dyDescent="0.2">
      <c r="A42" s="38"/>
      <c r="B42" s="8"/>
      <c r="C42" s="101"/>
      <c r="D42" s="101"/>
      <c r="E42" s="101"/>
    </row>
    <row r="43" spans="1:5" x14ac:dyDescent="0.2">
      <c r="A43" s="38"/>
      <c r="B43" s="95"/>
      <c r="C43" s="96"/>
      <c r="D43" s="96"/>
      <c r="E43" s="96"/>
    </row>
    <row r="44" spans="1:5" ht="20.399999999999999" x14ac:dyDescent="0.2">
      <c r="A44" s="38"/>
      <c r="B44" s="82" t="s">
        <v>116</v>
      </c>
      <c r="C44" s="97" t="s">
        <v>210</v>
      </c>
      <c r="D44" s="97" t="s">
        <v>117</v>
      </c>
      <c r="E44" s="97" t="s">
        <v>191</v>
      </c>
    </row>
    <row r="45" spans="1:5" x14ac:dyDescent="0.2">
      <c r="A45" s="38"/>
      <c r="B45" s="83" t="s">
        <v>211</v>
      </c>
      <c r="C45" s="98">
        <v>0</v>
      </c>
      <c r="D45" s="98">
        <v>524187279.00999999</v>
      </c>
      <c r="E45" s="98">
        <v>524187279.00999999</v>
      </c>
    </row>
    <row r="46" spans="1:5" x14ac:dyDescent="0.2">
      <c r="A46" s="38"/>
      <c r="B46" s="85" t="s">
        <v>212</v>
      </c>
      <c r="C46" s="90">
        <v>0</v>
      </c>
      <c r="D46" s="90">
        <v>524187279.00999999</v>
      </c>
      <c r="E46" s="90">
        <v>524187279.00999999</v>
      </c>
    </row>
    <row r="47" spans="1:5" x14ac:dyDescent="0.2">
      <c r="A47" s="38"/>
      <c r="B47" s="85" t="s">
        <v>213</v>
      </c>
      <c r="C47" s="90">
        <v>0</v>
      </c>
      <c r="D47" s="90">
        <v>0</v>
      </c>
      <c r="E47" s="90">
        <v>0</v>
      </c>
    </row>
    <row r="48" spans="1:5" x14ac:dyDescent="0.2">
      <c r="A48" s="38"/>
      <c r="B48" s="83" t="s">
        <v>214</v>
      </c>
      <c r="C48" s="98">
        <v>139621380.77000001</v>
      </c>
      <c r="D48" s="98">
        <v>135619635.84</v>
      </c>
      <c r="E48" s="98">
        <v>135619635.84</v>
      </c>
    </row>
    <row r="49" spans="1:5" x14ac:dyDescent="0.2">
      <c r="A49" s="38"/>
      <c r="B49" s="85" t="s">
        <v>215</v>
      </c>
      <c r="C49" s="90">
        <v>0</v>
      </c>
      <c r="D49" s="90">
        <v>0</v>
      </c>
      <c r="E49" s="90">
        <v>0</v>
      </c>
    </row>
    <row r="50" spans="1:5" x14ac:dyDescent="0.2">
      <c r="A50" s="38"/>
      <c r="B50" s="85" t="s">
        <v>216</v>
      </c>
      <c r="C50" s="90">
        <v>139621380.77000001</v>
      </c>
      <c r="D50" s="90">
        <v>135619635.84</v>
      </c>
      <c r="E50" s="90">
        <v>135619635.84</v>
      </c>
    </row>
    <row r="51" spans="1:5" x14ac:dyDescent="0.2">
      <c r="A51" s="38"/>
      <c r="B51" s="99"/>
      <c r="C51" s="100"/>
      <c r="D51" s="100"/>
      <c r="E51" s="100"/>
    </row>
    <row r="52" spans="1:5" x14ac:dyDescent="0.2">
      <c r="A52" s="38"/>
      <c r="B52" s="83" t="s">
        <v>217</v>
      </c>
      <c r="C52" s="98">
        <v>-139621380.77000001</v>
      </c>
      <c r="D52" s="98">
        <v>388567643.16999996</v>
      </c>
      <c r="E52" s="98">
        <v>388567643.16999996</v>
      </c>
    </row>
    <row r="53" spans="1:5" x14ac:dyDescent="0.2">
      <c r="A53" s="38"/>
      <c r="B53" s="102"/>
      <c r="C53" s="101"/>
      <c r="D53" s="101"/>
      <c r="E53" s="101"/>
    </row>
    <row r="54" spans="1:5" x14ac:dyDescent="0.2">
      <c r="A54" s="38"/>
      <c r="C54" s="96"/>
      <c r="D54" s="96"/>
      <c r="E54" s="96"/>
    </row>
    <row r="55" spans="1:5" ht="20.399999999999999" x14ac:dyDescent="0.2">
      <c r="A55" s="38"/>
      <c r="B55" s="82" t="s">
        <v>116</v>
      </c>
      <c r="C55" s="97" t="s">
        <v>210</v>
      </c>
      <c r="D55" s="97" t="s">
        <v>117</v>
      </c>
      <c r="E55" s="97" t="s">
        <v>191</v>
      </c>
    </row>
    <row r="56" spans="1:5" x14ac:dyDescent="0.2">
      <c r="A56" s="38"/>
      <c r="B56" s="103" t="s">
        <v>218</v>
      </c>
      <c r="C56" s="104">
        <v>6441894871.0699997</v>
      </c>
      <c r="D56" s="104">
        <v>6850119428.4899988</v>
      </c>
      <c r="E56" s="104">
        <v>6850839511.329999</v>
      </c>
    </row>
    <row r="57" spans="1:5" ht="20.399999999999999" x14ac:dyDescent="0.2">
      <c r="A57" s="38"/>
      <c r="B57" s="105" t="s">
        <v>219</v>
      </c>
      <c r="C57" s="98">
        <v>0</v>
      </c>
      <c r="D57" s="98">
        <v>524187279.00999999</v>
      </c>
      <c r="E57" s="98">
        <v>524187279.00999999</v>
      </c>
    </row>
    <row r="58" spans="1:5" x14ac:dyDescent="0.2">
      <c r="A58" s="38"/>
      <c r="B58" s="106" t="s">
        <v>212</v>
      </c>
      <c r="C58" s="90">
        <v>0</v>
      </c>
      <c r="D58" s="90">
        <v>524187279.00999999</v>
      </c>
      <c r="E58" s="90">
        <v>524187279.00999999</v>
      </c>
    </row>
    <row r="59" spans="1:5" x14ac:dyDescent="0.2">
      <c r="A59" s="38"/>
      <c r="B59" s="106" t="s">
        <v>215</v>
      </c>
      <c r="C59" s="90">
        <v>0</v>
      </c>
      <c r="D59" s="90">
        <v>0</v>
      </c>
      <c r="E59" s="90">
        <v>0</v>
      </c>
    </row>
    <row r="60" spans="1:5" x14ac:dyDescent="0.2">
      <c r="A60" s="38"/>
      <c r="B60" s="99"/>
      <c r="C60" s="100"/>
      <c r="D60" s="100"/>
      <c r="E60" s="100"/>
    </row>
    <row r="61" spans="1:5" x14ac:dyDescent="0.2">
      <c r="A61" s="38"/>
      <c r="B61" s="85" t="s">
        <v>197</v>
      </c>
      <c r="C61" s="90">
        <v>6441894870.7600021</v>
      </c>
      <c r="D61" s="90">
        <v>5516184784.4400005</v>
      </c>
      <c r="E61" s="90">
        <v>5476416072.079999</v>
      </c>
    </row>
    <row r="62" spans="1:5" x14ac:dyDescent="0.2">
      <c r="A62" s="38"/>
      <c r="B62" s="99"/>
      <c r="C62" s="100"/>
      <c r="D62" s="100"/>
      <c r="E62" s="100"/>
    </row>
    <row r="63" spans="1:5" x14ac:dyDescent="0.2">
      <c r="A63" s="38"/>
      <c r="B63" s="85" t="s">
        <v>200</v>
      </c>
      <c r="C63" s="107">
        <v>0</v>
      </c>
      <c r="D63" s="90">
        <v>2336012040.5799999</v>
      </c>
      <c r="E63" s="90">
        <v>2324772765.9800005</v>
      </c>
    </row>
    <row r="64" spans="1:5" x14ac:dyDescent="0.2">
      <c r="A64" s="38"/>
      <c r="B64" s="99"/>
      <c r="C64" s="100"/>
      <c r="D64" s="100"/>
      <c r="E64" s="100"/>
    </row>
    <row r="65" spans="1:5" x14ac:dyDescent="0.2">
      <c r="A65" s="38"/>
      <c r="B65" s="92" t="s">
        <v>220</v>
      </c>
      <c r="C65" s="98">
        <v>0</v>
      </c>
      <c r="D65" s="98">
        <v>4194133963.6399984</v>
      </c>
      <c r="E65" s="98">
        <v>4223383484.2400007</v>
      </c>
    </row>
    <row r="66" spans="1:5" x14ac:dyDescent="0.2">
      <c r="A66" s="38"/>
      <c r="B66" s="108"/>
      <c r="C66" s="109"/>
      <c r="D66" s="109"/>
      <c r="E66" s="109"/>
    </row>
    <row r="67" spans="1:5" x14ac:dyDescent="0.2">
      <c r="A67" s="38"/>
      <c r="B67" s="92" t="s">
        <v>221</v>
      </c>
      <c r="C67" s="98">
        <v>0</v>
      </c>
      <c r="D67" s="98">
        <v>3669946684.6299982</v>
      </c>
      <c r="E67" s="98">
        <v>3699196205.2300005</v>
      </c>
    </row>
    <row r="68" spans="1:5" x14ac:dyDescent="0.2">
      <c r="A68" s="38"/>
      <c r="B68" s="8"/>
      <c r="C68" s="101"/>
      <c r="D68" s="101"/>
      <c r="E68" s="101"/>
    </row>
    <row r="69" spans="1:5" x14ac:dyDescent="0.2">
      <c r="A69" s="38"/>
      <c r="C69" s="96"/>
      <c r="D69" s="96"/>
      <c r="E69" s="96"/>
    </row>
    <row r="70" spans="1:5" ht="20.399999999999999" x14ac:dyDescent="0.2">
      <c r="A70" s="38"/>
      <c r="B70" s="82" t="s">
        <v>116</v>
      </c>
      <c r="C70" s="97" t="s">
        <v>210</v>
      </c>
      <c r="D70" s="97" t="s">
        <v>117</v>
      </c>
      <c r="E70" s="97" t="s">
        <v>191</v>
      </c>
    </row>
    <row r="71" spans="1:5" x14ac:dyDescent="0.2">
      <c r="A71" s="38"/>
      <c r="B71" s="103" t="s">
        <v>194</v>
      </c>
      <c r="C71" s="110">
        <v>2228274426.9700003</v>
      </c>
      <c r="D71" s="110">
        <v>2308342823.5900002</v>
      </c>
      <c r="E71" s="110">
        <v>2308342823.5900002</v>
      </c>
    </row>
    <row r="72" spans="1:5" ht="20.399999999999999" x14ac:dyDescent="0.2">
      <c r="A72" s="38"/>
      <c r="B72" s="105" t="s">
        <v>222</v>
      </c>
      <c r="C72" s="84">
        <v>-139621380.77000001</v>
      </c>
      <c r="D72" s="84">
        <v>-135619635.84</v>
      </c>
      <c r="E72" s="84">
        <v>-135619635.84</v>
      </c>
    </row>
    <row r="73" spans="1:5" x14ac:dyDescent="0.2">
      <c r="A73" s="38"/>
      <c r="B73" s="106" t="s">
        <v>213</v>
      </c>
      <c r="C73" s="86">
        <v>0</v>
      </c>
      <c r="D73" s="86">
        <v>0</v>
      </c>
      <c r="E73" s="86">
        <v>0</v>
      </c>
    </row>
    <row r="74" spans="1:5" x14ac:dyDescent="0.2">
      <c r="A74" s="38"/>
      <c r="B74" s="106" t="s">
        <v>216</v>
      </c>
      <c r="C74" s="86">
        <v>139621380.77000001</v>
      </c>
      <c r="D74" s="86">
        <v>135619635.84</v>
      </c>
      <c r="E74" s="86">
        <v>135619635.84</v>
      </c>
    </row>
    <row r="75" spans="1:5" x14ac:dyDescent="0.2">
      <c r="A75" s="38"/>
      <c r="B75" s="99"/>
      <c r="C75" s="87"/>
      <c r="D75" s="87"/>
      <c r="E75" s="87"/>
    </row>
    <row r="76" spans="1:5" x14ac:dyDescent="0.2">
      <c r="A76" s="38"/>
      <c r="B76" s="85" t="s">
        <v>223</v>
      </c>
      <c r="C76" s="86">
        <v>2088653046.5099995</v>
      </c>
      <c r="D76" s="86">
        <v>1825758410.9100008</v>
      </c>
      <c r="E76" s="86">
        <v>1796746600.7100005</v>
      </c>
    </row>
    <row r="77" spans="1:5" x14ac:dyDescent="0.2">
      <c r="A77" s="38"/>
      <c r="B77" s="99"/>
      <c r="C77" s="87"/>
      <c r="D77" s="87"/>
      <c r="E77" s="87"/>
    </row>
    <row r="78" spans="1:5" x14ac:dyDescent="0.2">
      <c r="A78" s="38"/>
      <c r="B78" s="85" t="s">
        <v>201</v>
      </c>
      <c r="C78" s="89">
        <v>0</v>
      </c>
      <c r="D78" s="86">
        <v>222001754.83000001</v>
      </c>
      <c r="E78" s="86">
        <v>222001754.83000001</v>
      </c>
    </row>
    <row r="79" spans="1:5" x14ac:dyDescent="0.2">
      <c r="A79" s="38"/>
      <c r="B79" s="99"/>
      <c r="C79" s="87"/>
      <c r="D79" s="87"/>
      <c r="E79" s="87"/>
    </row>
    <row r="80" spans="1:5" x14ac:dyDescent="0.2">
      <c r="A80" s="38"/>
      <c r="B80" s="92" t="s">
        <v>224</v>
      </c>
      <c r="C80" s="84">
        <v>0</v>
      </c>
      <c r="D80" s="84">
        <v>568966531.66999924</v>
      </c>
      <c r="E80" s="84">
        <v>597978341.86999953</v>
      </c>
    </row>
    <row r="81" spans="1:5" x14ac:dyDescent="0.2">
      <c r="A81" s="38"/>
      <c r="B81" s="99"/>
      <c r="C81" s="87"/>
      <c r="D81" s="87"/>
      <c r="E81" s="87"/>
    </row>
    <row r="82" spans="1:5" ht="20.399999999999999" x14ac:dyDescent="0.2">
      <c r="A82" s="38"/>
      <c r="B82" s="92" t="s">
        <v>225</v>
      </c>
      <c r="C82" s="84">
        <v>139621380.46000078</v>
      </c>
      <c r="D82" s="84">
        <v>704586167.50999928</v>
      </c>
      <c r="E82" s="84">
        <v>733597977.70999956</v>
      </c>
    </row>
    <row r="83" spans="1:5" x14ac:dyDescent="0.2">
      <c r="A83" s="38"/>
      <c r="B83" s="8"/>
      <c r="C83" s="111"/>
      <c r="D83" s="111"/>
      <c r="E83" s="111"/>
    </row>
    <row r="84" spans="1:5" ht="28.05" customHeight="1" x14ac:dyDescent="0.2">
      <c r="A84" s="38"/>
      <c r="B84" s="72"/>
    </row>
    <row r="85" spans="1:5" x14ac:dyDescent="0.2">
      <c r="A85" s="38"/>
    </row>
    <row r="86" spans="1:5" x14ac:dyDescent="0.2">
      <c r="B86" s="54" t="s">
        <v>23</v>
      </c>
    </row>
    <row r="87" spans="1:5" x14ac:dyDescent="0.2">
      <c r="B87" s="112" t="s">
        <v>24</v>
      </c>
    </row>
  </sheetData>
  <mergeCells count="4">
    <mergeCell ref="B1:D1"/>
    <mergeCell ref="B2:D2"/>
    <mergeCell ref="B3:D3"/>
    <mergeCell ref="B10:E10"/>
  </mergeCells>
  <hyperlinks>
    <hyperlink ref="B86" location="'NDF-01 (I)'!B63" display="Favor de ver el instructivo de esta nota (NDF-01):" xr:uid="{9055DB03-9361-4BC2-BA11-B3A7C4F5D286}"/>
  </hyperlink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BC0A-6BB3-4785-9003-60A39AD23FFA}">
  <sheetPr>
    <pageSetUpPr fitToPage="1"/>
  </sheetPr>
  <dimension ref="A1:K162"/>
  <sheetViews>
    <sheetView showGridLines="0" zoomScaleNormal="100" workbookViewId="0">
      <selection activeCell="B1" sqref="B1:F3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.140625" style="1" bestFit="1" customWidth="1"/>
    <col min="4" max="4" width="14.85546875" style="1" bestFit="1" customWidth="1"/>
    <col min="5" max="5" width="13.7109375" style="1" customWidth="1"/>
    <col min="6" max="6" width="15" style="1" customWidth="1"/>
    <col min="7" max="7" width="14.7109375" style="1" customWidth="1"/>
    <col min="8" max="8" width="15.85546875" style="1" bestFit="1" customWidth="1"/>
    <col min="9" max="9" width="18.140625" style="1" bestFit="1" customWidth="1"/>
    <col min="10" max="10" width="15.85546875" style="113" bestFit="1" customWidth="1"/>
    <col min="11" max="11" width="19.7109375" style="1" customWidth="1"/>
    <col min="12" max="16384" width="12" style="1"/>
  </cols>
  <sheetData>
    <row r="1" spans="1:11" x14ac:dyDescent="0.2">
      <c r="B1" s="135" t="s">
        <v>136</v>
      </c>
      <c r="C1" s="135"/>
      <c r="D1" s="135"/>
      <c r="E1" s="36" t="s">
        <v>0</v>
      </c>
      <c r="F1" s="37">
        <v>2024</v>
      </c>
    </row>
    <row r="2" spans="1:11" x14ac:dyDescent="0.2">
      <c r="B2" s="135" t="s">
        <v>1</v>
      </c>
      <c r="C2" s="135"/>
      <c r="D2" s="135"/>
      <c r="E2" s="36" t="s">
        <v>2</v>
      </c>
      <c r="F2" s="37" t="s">
        <v>3</v>
      </c>
    </row>
    <row r="3" spans="1:11" x14ac:dyDescent="0.2">
      <c r="B3" s="135" t="s">
        <v>227</v>
      </c>
      <c r="C3" s="135"/>
      <c r="D3" s="135"/>
      <c r="E3" s="36" t="s">
        <v>4</v>
      </c>
      <c r="F3" s="37">
        <v>4</v>
      </c>
    </row>
    <row r="5" spans="1:11" x14ac:dyDescent="0.2">
      <c r="B5" s="39" t="s">
        <v>25</v>
      </c>
    </row>
    <row r="6" spans="1:11" x14ac:dyDescent="0.2">
      <c r="B6" s="144" t="str">
        <f>B1</f>
        <v>Municipio de León</v>
      </c>
      <c r="C6" s="144"/>
      <c r="D6" s="144"/>
      <c r="E6" s="144"/>
      <c r="F6" s="144"/>
      <c r="G6" s="144"/>
      <c r="H6" s="144"/>
      <c r="I6" s="144"/>
    </row>
    <row r="7" spans="1:11" x14ac:dyDescent="0.2">
      <c r="B7" s="139" t="s">
        <v>26</v>
      </c>
      <c r="C7" s="139"/>
      <c r="D7" s="139"/>
      <c r="E7" s="139"/>
      <c r="F7" s="139"/>
      <c r="G7" s="139"/>
      <c r="H7" s="139"/>
      <c r="I7" s="139"/>
    </row>
    <row r="8" spans="1:11" x14ac:dyDescent="0.2">
      <c r="B8" s="139" t="s">
        <v>27</v>
      </c>
      <c r="C8" s="139"/>
      <c r="D8" s="139"/>
      <c r="E8" s="139"/>
      <c r="F8" s="139"/>
      <c r="G8" s="139"/>
      <c r="H8" s="139"/>
      <c r="I8" s="139"/>
    </row>
    <row r="9" spans="1:11" x14ac:dyDescent="0.2">
      <c r="B9" s="139" t="str">
        <f>B3</f>
        <v>Correspondiente del 01 de Enero al 31 Diciembre de 2024</v>
      </c>
      <c r="C9" s="139"/>
      <c r="D9" s="139"/>
      <c r="E9" s="139"/>
      <c r="F9" s="139"/>
      <c r="G9" s="139"/>
      <c r="H9" s="139"/>
      <c r="I9" s="139"/>
    </row>
    <row r="10" spans="1:11" x14ac:dyDescent="0.2">
      <c r="B10" s="140" t="s">
        <v>28</v>
      </c>
      <c r="C10" s="140"/>
      <c r="D10" s="140"/>
      <c r="E10" s="140"/>
      <c r="F10" s="140"/>
      <c r="G10" s="140"/>
      <c r="H10" s="140"/>
      <c r="I10" s="140"/>
    </row>
    <row r="11" spans="1:11" x14ac:dyDescent="0.2">
      <c r="B11" s="5"/>
      <c r="C11" s="5"/>
      <c r="D11" s="141" t="s">
        <v>29</v>
      </c>
      <c r="E11" s="142"/>
      <c r="F11" s="142"/>
      <c r="G11" s="142"/>
      <c r="H11" s="143"/>
      <c r="I11" s="5"/>
    </row>
    <row r="12" spans="1:11" ht="56.25" customHeight="1" x14ac:dyDescent="0.2">
      <c r="B12" s="4" t="s">
        <v>30</v>
      </c>
      <c r="C12" s="4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4" t="s">
        <v>37</v>
      </c>
    </row>
    <row r="13" spans="1:11" x14ac:dyDescent="0.2">
      <c r="A13" s="38"/>
      <c r="B13" s="9" t="s">
        <v>38</v>
      </c>
      <c r="C13" s="114">
        <f>C14+C22+C32+C42+C52+C62+C66+C74+C78</f>
        <v>6441894870.7600002</v>
      </c>
      <c r="D13" s="114">
        <f>D14+D22+D32+D42+D52+D62+D66+D74+D78</f>
        <v>68970893.310000002</v>
      </c>
      <c r="E13" s="114">
        <f t="shared" ref="E13:I13" si="0">E14+E22+E32+E42+E52+E62+E66+E74+E78</f>
        <v>-37158287.779199995</v>
      </c>
      <c r="F13" s="114">
        <f t="shared" si="0"/>
        <v>3852604134.5923991</v>
      </c>
      <c r="G13" s="114">
        <f t="shared" si="0"/>
        <v>-450809184.65320003</v>
      </c>
      <c r="H13" s="114">
        <f t="shared" si="0"/>
        <v>3433607555.4699993</v>
      </c>
      <c r="I13" s="114">
        <f t="shared" si="0"/>
        <v>9875502426.2299995</v>
      </c>
    </row>
    <row r="14" spans="1:11" x14ac:dyDescent="0.2">
      <c r="B14" s="13" t="s">
        <v>39</v>
      </c>
      <c r="C14" s="115">
        <f>SUM(C15:C21)</f>
        <v>3056390983.1199999</v>
      </c>
      <c r="D14" s="115">
        <f t="shared" ref="D14:I14" si="1">SUM(D15:D21)</f>
        <v>0</v>
      </c>
      <c r="E14" s="115">
        <f t="shared" si="1"/>
        <v>0</v>
      </c>
      <c r="F14" s="115">
        <f t="shared" si="1"/>
        <v>90157333.580000043</v>
      </c>
      <c r="G14" s="115">
        <f t="shared" si="1"/>
        <v>-320381333.58000004</v>
      </c>
      <c r="H14" s="115">
        <f t="shared" si="1"/>
        <v>-230223999.99999994</v>
      </c>
      <c r="I14" s="115">
        <f t="shared" si="1"/>
        <v>2826166983.1199999</v>
      </c>
      <c r="K14" s="116"/>
    </row>
    <row r="15" spans="1:11" x14ac:dyDescent="0.2">
      <c r="B15" s="12" t="s">
        <v>40</v>
      </c>
      <c r="C15" s="117">
        <v>1468998160.4400003</v>
      </c>
      <c r="D15" s="117">
        <v>0</v>
      </c>
      <c r="E15" s="117">
        <v>0</v>
      </c>
      <c r="F15" s="117">
        <v>0</v>
      </c>
      <c r="G15" s="117">
        <f>-103847011.07-74688000</f>
        <v>-178535011.06999999</v>
      </c>
      <c r="H15" s="117">
        <f>SUM(D15:G15)</f>
        <v>-178535011.06999999</v>
      </c>
      <c r="I15" s="117">
        <f>C15+H15</f>
        <v>1290463149.3700004</v>
      </c>
    </row>
    <row r="16" spans="1:11" x14ac:dyDescent="0.2">
      <c r="B16" s="12" t="s">
        <v>41</v>
      </c>
      <c r="C16" s="117">
        <v>21000000</v>
      </c>
      <c r="D16" s="117">
        <v>0</v>
      </c>
      <c r="E16" s="117">
        <v>0</v>
      </c>
      <c r="F16" s="117">
        <v>41742433.030000001</v>
      </c>
      <c r="G16" s="117">
        <v>0</v>
      </c>
      <c r="H16" s="117">
        <f t="shared" ref="H16:H79" si="2">SUM(D16:G16)</f>
        <v>41742433.030000001</v>
      </c>
      <c r="I16" s="117">
        <f t="shared" ref="I16:I21" si="3">C16+H16</f>
        <v>62742433.030000001</v>
      </c>
    </row>
    <row r="17" spans="2:9" x14ac:dyDescent="0.2">
      <c r="B17" s="12" t="s">
        <v>42</v>
      </c>
      <c r="C17" s="117">
        <v>308231399.16000015</v>
      </c>
      <c r="D17" s="117">
        <v>0</v>
      </c>
      <c r="E17" s="117">
        <v>0</v>
      </c>
      <c r="F17" s="117">
        <v>0</v>
      </c>
      <c r="G17" s="117">
        <v>-7448987.1500000004</v>
      </c>
      <c r="H17" s="117">
        <f t="shared" si="2"/>
        <v>-7448987.1500000004</v>
      </c>
      <c r="I17" s="117">
        <f t="shared" si="3"/>
        <v>300782412.01000017</v>
      </c>
    </row>
    <row r="18" spans="2:9" x14ac:dyDescent="0.2">
      <c r="B18" s="12" t="s">
        <v>43</v>
      </c>
      <c r="C18" s="117">
        <v>393230888.08999985</v>
      </c>
      <c r="D18" s="117">
        <v>0</v>
      </c>
      <c r="E18" s="117">
        <v>0</v>
      </c>
      <c r="F18" s="117">
        <v>0</v>
      </c>
      <c r="G18" s="117">
        <v>-114397335.44000001</v>
      </c>
      <c r="H18" s="117">
        <f t="shared" si="2"/>
        <v>-114397335.44000001</v>
      </c>
      <c r="I18" s="117">
        <f t="shared" si="3"/>
        <v>278833552.64999986</v>
      </c>
    </row>
    <row r="19" spans="2:9" x14ac:dyDescent="0.2">
      <c r="B19" s="12" t="s">
        <v>44</v>
      </c>
      <c r="C19" s="117">
        <v>844930535.50999951</v>
      </c>
      <c r="D19" s="117">
        <v>0</v>
      </c>
      <c r="E19" s="117">
        <v>0</v>
      </c>
      <c r="F19" s="117">
        <v>48414900.550000034</v>
      </c>
      <c r="G19" s="117">
        <v>0</v>
      </c>
      <c r="H19" s="117">
        <f t="shared" si="2"/>
        <v>48414900.550000034</v>
      </c>
      <c r="I19" s="117">
        <f t="shared" si="3"/>
        <v>893345436.05999959</v>
      </c>
    </row>
    <row r="20" spans="2:9" x14ac:dyDescent="0.2">
      <c r="B20" s="12" t="s">
        <v>45</v>
      </c>
      <c r="C20" s="117">
        <v>19999999.919999998</v>
      </c>
      <c r="D20" s="117">
        <v>0</v>
      </c>
      <c r="E20" s="117">
        <v>0</v>
      </c>
      <c r="F20" s="117">
        <v>0</v>
      </c>
      <c r="G20" s="117">
        <v>-19999999.919999998</v>
      </c>
      <c r="H20" s="117">
        <f t="shared" si="2"/>
        <v>-19999999.919999998</v>
      </c>
      <c r="I20" s="117">
        <f t="shared" si="3"/>
        <v>0</v>
      </c>
    </row>
    <row r="21" spans="2:9" x14ac:dyDescent="0.2">
      <c r="B21" s="12" t="s">
        <v>46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  <c r="H21" s="117">
        <f t="shared" si="2"/>
        <v>0</v>
      </c>
      <c r="I21" s="117">
        <f t="shared" si="3"/>
        <v>0</v>
      </c>
    </row>
    <row r="22" spans="2:9" x14ac:dyDescent="0.2">
      <c r="B22" s="13" t="s">
        <v>47</v>
      </c>
      <c r="C22" s="115">
        <f>SUM(C23:C31)</f>
        <v>319325384.19</v>
      </c>
      <c r="D22" s="115">
        <f t="shared" ref="D22:I22" si="4">SUM(D23:D31)</f>
        <v>0</v>
      </c>
      <c r="E22" s="115">
        <f t="shared" si="4"/>
        <v>-6537192.1891999999</v>
      </c>
      <c r="F22" s="115">
        <f t="shared" si="4"/>
        <v>58658632.192400016</v>
      </c>
      <c r="G22" s="115">
        <f t="shared" si="4"/>
        <v>-24536018.233200002</v>
      </c>
      <c r="H22" s="115">
        <f t="shared" si="4"/>
        <v>27585421.770000011</v>
      </c>
      <c r="I22" s="115">
        <f t="shared" si="4"/>
        <v>346910805.95999998</v>
      </c>
    </row>
    <row r="23" spans="2:9" x14ac:dyDescent="0.2">
      <c r="B23" s="12" t="s">
        <v>48</v>
      </c>
      <c r="C23" s="117">
        <v>14272632.909999998</v>
      </c>
      <c r="D23" s="117">
        <v>0</v>
      </c>
      <c r="E23" s="117">
        <f>-1496.27-1717387.42</f>
        <v>-1718883.69</v>
      </c>
      <c r="F23" s="117">
        <v>4422850.3800000008</v>
      </c>
      <c r="G23" s="117">
        <v>0</v>
      </c>
      <c r="H23" s="117">
        <f t="shared" si="2"/>
        <v>2703966.6900000009</v>
      </c>
      <c r="I23" s="117">
        <f t="shared" ref="I23:I31" si="5">C23+H23</f>
        <v>16976599.599999998</v>
      </c>
    </row>
    <row r="24" spans="2:9" x14ac:dyDescent="0.2">
      <c r="B24" s="12" t="s">
        <v>49</v>
      </c>
      <c r="C24" s="117">
        <v>20743474.93</v>
      </c>
      <c r="D24" s="117">
        <v>0</v>
      </c>
      <c r="E24" s="117">
        <v>-76899.392800000001</v>
      </c>
      <c r="F24" s="117">
        <v>6695439.7527999999</v>
      </c>
      <c r="G24" s="117">
        <v>0</v>
      </c>
      <c r="H24" s="117">
        <f t="shared" si="2"/>
        <v>6618540.3600000003</v>
      </c>
      <c r="I24" s="117">
        <f t="shared" si="5"/>
        <v>27362015.289999999</v>
      </c>
    </row>
    <row r="25" spans="2:9" x14ac:dyDescent="0.2">
      <c r="B25" s="12" t="s">
        <v>50</v>
      </c>
      <c r="C25" s="117">
        <v>930780</v>
      </c>
      <c r="D25" s="117">
        <v>0</v>
      </c>
      <c r="E25" s="117">
        <v>-40622.480000000003</v>
      </c>
      <c r="F25" s="117">
        <v>1032196.4</v>
      </c>
      <c r="G25" s="117">
        <v>0</v>
      </c>
      <c r="H25" s="117">
        <f t="shared" si="2"/>
        <v>991573.92</v>
      </c>
      <c r="I25" s="117">
        <f t="shared" si="5"/>
        <v>1922353.92</v>
      </c>
    </row>
    <row r="26" spans="2:9" x14ac:dyDescent="0.2">
      <c r="B26" s="12" t="s">
        <v>51</v>
      </c>
      <c r="C26" s="117">
        <v>35783093.950000003</v>
      </c>
      <c r="D26" s="117">
        <v>0</v>
      </c>
      <c r="E26" s="117">
        <f>-291.44-1574137.98</f>
        <v>-1574429.42</v>
      </c>
      <c r="F26" s="117">
        <v>18820828.680000015</v>
      </c>
      <c r="G26" s="117">
        <v>0</v>
      </c>
      <c r="H26" s="117">
        <f t="shared" si="2"/>
        <v>17246399.260000013</v>
      </c>
      <c r="I26" s="117">
        <f t="shared" si="5"/>
        <v>53029493.210000016</v>
      </c>
    </row>
    <row r="27" spans="2:9" x14ac:dyDescent="0.2">
      <c r="B27" s="12" t="s">
        <v>52</v>
      </c>
      <c r="C27" s="117">
        <v>19756300.679999996</v>
      </c>
      <c r="D27" s="117">
        <v>0</v>
      </c>
      <c r="E27" s="117">
        <v>-493855.80680000002</v>
      </c>
      <c r="F27" s="117">
        <v>0</v>
      </c>
      <c r="G27" s="117">
        <v>-2463368.1532000001</v>
      </c>
      <c r="H27" s="117">
        <f t="shared" si="2"/>
        <v>-2957223.96</v>
      </c>
      <c r="I27" s="117">
        <f t="shared" si="5"/>
        <v>16799076.719999995</v>
      </c>
    </row>
    <row r="28" spans="2:9" x14ac:dyDescent="0.2">
      <c r="B28" s="12" t="s">
        <v>53</v>
      </c>
      <c r="C28" s="117">
        <v>184431864.28</v>
      </c>
      <c r="D28" s="117">
        <v>0</v>
      </c>
      <c r="E28" s="117">
        <v>0</v>
      </c>
      <c r="F28" s="117">
        <v>0</v>
      </c>
      <c r="G28" s="117">
        <v>-21128403.600000001</v>
      </c>
      <c r="H28" s="117">
        <f t="shared" si="2"/>
        <v>-21128403.600000001</v>
      </c>
      <c r="I28" s="117">
        <f t="shared" si="5"/>
        <v>163303460.68000001</v>
      </c>
    </row>
    <row r="29" spans="2:9" x14ac:dyDescent="0.2">
      <c r="B29" s="12" t="s">
        <v>54</v>
      </c>
      <c r="C29" s="117">
        <v>11446728.810000001</v>
      </c>
      <c r="D29" s="117">
        <v>0</v>
      </c>
      <c r="E29" s="117">
        <v>-1056101.8507999999</v>
      </c>
      <c r="F29" s="117">
        <v>23180541.6008</v>
      </c>
      <c r="G29" s="117">
        <v>0</v>
      </c>
      <c r="H29" s="117">
        <f t="shared" si="2"/>
        <v>22124439.75</v>
      </c>
      <c r="I29" s="117">
        <f t="shared" si="5"/>
        <v>33571168.560000002</v>
      </c>
    </row>
    <row r="30" spans="2:9" x14ac:dyDescent="0.2">
      <c r="B30" s="12" t="s">
        <v>55</v>
      </c>
      <c r="C30" s="117">
        <v>2335005</v>
      </c>
      <c r="D30" s="117">
        <v>0</v>
      </c>
      <c r="E30" s="117">
        <v>-395456.09879999998</v>
      </c>
      <c r="F30" s="117">
        <v>4506775.3788000001</v>
      </c>
      <c r="G30" s="117">
        <v>0</v>
      </c>
      <c r="H30" s="117">
        <f t="shared" si="2"/>
        <v>4111319.2800000003</v>
      </c>
      <c r="I30" s="117">
        <f t="shared" si="5"/>
        <v>6446324.2800000003</v>
      </c>
    </row>
    <row r="31" spans="2:9" x14ac:dyDescent="0.2">
      <c r="B31" s="12" t="s">
        <v>56</v>
      </c>
      <c r="C31" s="117">
        <v>29625503.630000003</v>
      </c>
      <c r="D31" s="117">
        <v>0</v>
      </c>
      <c r="E31" s="117">
        <f>-480-1180463.45</f>
        <v>-1180943.45</v>
      </c>
      <c r="F31" s="117">
        <v>0</v>
      </c>
      <c r="G31" s="117">
        <v>-944246.47999999975</v>
      </c>
      <c r="H31" s="117">
        <f t="shared" si="2"/>
        <v>-2125189.9299999997</v>
      </c>
      <c r="I31" s="117">
        <f t="shared" si="5"/>
        <v>27500313.700000003</v>
      </c>
    </row>
    <row r="32" spans="2:9" x14ac:dyDescent="0.2">
      <c r="B32" s="13" t="s">
        <v>57</v>
      </c>
      <c r="C32" s="115">
        <f>SUM(C33:C41)</f>
        <v>1323800322.6600003</v>
      </c>
      <c r="D32" s="115">
        <f t="shared" ref="D32:I32" si="6">SUM(D33:D41)</f>
        <v>1102000</v>
      </c>
      <c r="E32" s="115">
        <f t="shared" si="6"/>
        <v>-13092166.589999998</v>
      </c>
      <c r="F32" s="115">
        <f t="shared" si="6"/>
        <v>434275883.4399997</v>
      </c>
      <c r="G32" s="115">
        <f t="shared" si="6"/>
        <v>-4651016.4499999993</v>
      </c>
      <c r="H32" s="115">
        <f t="shared" si="6"/>
        <v>417634700.39999968</v>
      </c>
      <c r="I32" s="115">
        <f t="shared" si="6"/>
        <v>1741435023.0600002</v>
      </c>
    </row>
    <row r="33" spans="2:11" x14ac:dyDescent="0.2">
      <c r="B33" s="12" t="s">
        <v>58</v>
      </c>
      <c r="C33" s="117">
        <v>304507581.72000009</v>
      </c>
      <c r="D33" s="117">
        <v>0</v>
      </c>
      <c r="E33" s="117">
        <v>-12000000</v>
      </c>
      <c r="F33" s="117">
        <v>20586175.400000006</v>
      </c>
      <c r="G33" s="117">
        <v>0</v>
      </c>
      <c r="H33" s="117">
        <f t="shared" si="2"/>
        <v>8586175.400000006</v>
      </c>
      <c r="I33" s="117">
        <f t="shared" ref="I33:I41" si="7">C33+H33</f>
        <v>313093757.12000012</v>
      </c>
      <c r="K33" s="118"/>
    </row>
    <row r="34" spans="2:11" x14ac:dyDescent="0.2">
      <c r="B34" s="12" t="s">
        <v>59</v>
      </c>
      <c r="C34" s="117">
        <v>108997972.24000002</v>
      </c>
      <c r="D34" s="117">
        <v>0</v>
      </c>
      <c r="E34" s="117">
        <v>-630770.76</v>
      </c>
      <c r="F34" s="117">
        <v>21205418.300000012</v>
      </c>
      <c r="G34" s="117">
        <v>0</v>
      </c>
      <c r="H34" s="117">
        <f t="shared" si="2"/>
        <v>20574647.54000001</v>
      </c>
      <c r="I34" s="117">
        <f t="shared" si="7"/>
        <v>129572619.78000003</v>
      </c>
      <c r="K34" s="118"/>
    </row>
    <row r="35" spans="2:11" x14ac:dyDescent="0.2">
      <c r="B35" s="12" t="s">
        <v>60</v>
      </c>
      <c r="C35" s="117">
        <v>183149911.77000004</v>
      </c>
      <c r="D35" s="117">
        <v>0</v>
      </c>
      <c r="E35" s="117">
        <v>-392456.29</v>
      </c>
      <c r="F35" s="117">
        <v>37019839.350000001</v>
      </c>
      <c r="G35" s="117">
        <v>0</v>
      </c>
      <c r="H35" s="117">
        <f t="shared" si="2"/>
        <v>36627383.060000002</v>
      </c>
      <c r="I35" s="117">
        <f t="shared" si="7"/>
        <v>219777294.83000004</v>
      </c>
      <c r="K35" s="118"/>
    </row>
    <row r="36" spans="2:11" x14ac:dyDescent="0.2">
      <c r="B36" s="12" t="s">
        <v>61</v>
      </c>
      <c r="C36" s="117">
        <v>54661646.159999996</v>
      </c>
      <c r="D36" s="117">
        <v>0</v>
      </c>
      <c r="E36" s="117">
        <v>-54841.54</v>
      </c>
      <c r="F36" s="117">
        <v>9356338.1699999981</v>
      </c>
      <c r="G36" s="117">
        <v>0</v>
      </c>
      <c r="H36" s="117">
        <f t="shared" si="2"/>
        <v>9301496.629999999</v>
      </c>
      <c r="I36" s="117">
        <f t="shared" si="7"/>
        <v>63963142.789999992</v>
      </c>
      <c r="K36" s="118"/>
    </row>
    <row r="37" spans="2:11" x14ac:dyDescent="0.2">
      <c r="B37" s="12" t="s">
        <v>62</v>
      </c>
      <c r="C37" s="117">
        <v>338683097.06000012</v>
      </c>
      <c r="D37" s="117">
        <v>0</v>
      </c>
      <c r="E37" s="117">
        <v>-78</v>
      </c>
      <c r="F37" s="117">
        <v>320821756.31999969</v>
      </c>
      <c r="G37" s="117">
        <v>0</v>
      </c>
      <c r="H37" s="117">
        <f t="shared" si="2"/>
        <v>320821678.31999969</v>
      </c>
      <c r="I37" s="117">
        <f t="shared" si="7"/>
        <v>659504775.37999988</v>
      </c>
      <c r="K37" s="118"/>
    </row>
    <row r="38" spans="2:11" x14ac:dyDescent="0.2">
      <c r="B38" s="12" t="s">
        <v>63</v>
      </c>
      <c r="C38" s="117">
        <v>112983489.05</v>
      </c>
      <c r="D38" s="117">
        <v>0</v>
      </c>
      <c r="E38" s="117">
        <v>0</v>
      </c>
      <c r="F38" s="117">
        <v>17413841.259999998</v>
      </c>
      <c r="G38" s="117">
        <v>0</v>
      </c>
      <c r="H38" s="117">
        <f t="shared" si="2"/>
        <v>17413841.259999998</v>
      </c>
      <c r="I38" s="117">
        <f t="shared" si="7"/>
        <v>130397330.31</v>
      </c>
      <c r="K38" s="118"/>
    </row>
    <row r="39" spans="2:11" x14ac:dyDescent="0.2">
      <c r="B39" s="12" t="s">
        <v>64</v>
      </c>
      <c r="C39" s="117">
        <v>6754399.3700000001</v>
      </c>
      <c r="D39" s="117">
        <v>0</v>
      </c>
      <c r="E39" s="117">
        <v>0</v>
      </c>
      <c r="F39" s="117">
        <v>0</v>
      </c>
      <c r="G39" s="117">
        <v>-2038504.19</v>
      </c>
      <c r="H39" s="117">
        <f t="shared" si="2"/>
        <v>-2038504.19</v>
      </c>
      <c r="I39" s="117">
        <f t="shared" si="7"/>
        <v>4715895.18</v>
      </c>
      <c r="K39" s="118"/>
    </row>
    <row r="40" spans="2:11" x14ac:dyDescent="0.2">
      <c r="B40" s="12" t="s">
        <v>65</v>
      </c>
      <c r="C40" s="117">
        <v>104038830.69999999</v>
      </c>
      <c r="D40" s="117">
        <v>1102000</v>
      </c>
      <c r="E40" s="117">
        <v>-14020</v>
      </c>
      <c r="F40" s="117">
        <v>7872514.6400000025</v>
      </c>
      <c r="G40" s="117">
        <v>0</v>
      </c>
      <c r="H40" s="117">
        <f t="shared" si="2"/>
        <v>8960494.6400000025</v>
      </c>
      <c r="I40" s="117">
        <f t="shared" si="7"/>
        <v>112999325.33999999</v>
      </c>
      <c r="K40" s="118"/>
    </row>
    <row r="41" spans="2:11" x14ac:dyDescent="0.2">
      <c r="B41" s="12" t="s">
        <v>66</v>
      </c>
      <c r="C41" s="117">
        <v>110023394.59000006</v>
      </c>
      <c r="D41" s="117">
        <v>0</v>
      </c>
      <c r="E41" s="117">
        <v>0</v>
      </c>
      <c r="F41" s="117">
        <v>0</v>
      </c>
      <c r="G41" s="117">
        <v>-2612512.2599999998</v>
      </c>
      <c r="H41" s="117">
        <f t="shared" si="2"/>
        <v>-2612512.2599999998</v>
      </c>
      <c r="I41" s="117">
        <f t="shared" si="7"/>
        <v>107410882.33000006</v>
      </c>
      <c r="K41" s="118"/>
    </row>
    <row r="42" spans="2:11" x14ac:dyDescent="0.2">
      <c r="B42" s="13" t="s">
        <v>67</v>
      </c>
      <c r="C42" s="115">
        <f>SUM(C43:C51)</f>
        <v>1106771859.1600001</v>
      </c>
      <c r="D42" s="115">
        <f t="shared" ref="D42:I42" si="8">SUM(D43:D51)</f>
        <v>11000000</v>
      </c>
      <c r="E42" s="115">
        <f t="shared" si="8"/>
        <v>0</v>
      </c>
      <c r="F42" s="115">
        <f t="shared" si="8"/>
        <v>254456514.79000002</v>
      </c>
      <c r="G42" s="115">
        <f t="shared" si="8"/>
        <v>-200000</v>
      </c>
      <c r="H42" s="115">
        <f t="shared" si="8"/>
        <v>265256514.79000002</v>
      </c>
      <c r="I42" s="115">
        <f t="shared" si="8"/>
        <v>1372028373.95</v>
      </c>
    </row>
    <row r="43" spans="2:11" x14ac:dyDescent="0.2">
      <c r="B43" s="12" t="s">
        <v>68</v>
      </c>
      <c r="C43" s="117">
        <v>0</v>
      </c>
      <c r="D43" s="117">
        <v>0</v>
      </c>
      <c r="E43" s="117">
        <v>0</v>
      </c>
      <c r="F43" s="117">
        <v>5012845.55</v>
      </c>
      <c r="G43" s="117">
        <v>0</v>
      </c>
      <c r="H43" s="117">
        <f t="shared" si="2"/>
        <v>5012845.55</v>
      </c>
      <c r="I43" s="117">
        <f t="shared" ref="I43:I51" si="9">C43+H43</f>
        <v>5012845.55</v>
      </c>
      <c r="K43" s="116"/>
    </row>
    <row r="44" spans="2:11" x14ac:dyDescent="0.2">
      <c r="B44" s="12" t="s">
        <v>69</v>
      </c>
      <c r="C44" s="117">
        <v>760036679.13999987</v>
      </c>
      <c r="D44" s="117">
        <v>0</v>
      </c>
      <c r="E44" s="117">
        <v>0</v>
      </c>
      <c r="F44" s="117">
        <v>188087147.95000002</v>
      </c>
      <c r="G44" s="117">
        <v>0</v>
      </c>
      <c r="H44" s="117">
        <f t="shared" si="2"/>
        <v>188087147.95000002</v>
      </c>
      <c r="I44" s="117">
        <f t="shared" si="9"/>
        <v>948123827.08999991</v>
      </c>
      <c r="K44" s="116"/>
    </row>
    <row r="45" spans="2:11" x14ac:dyDescent="0.2">
      <c r="B45" s="12" t="s">
        <v>70</v>
      </c>
      <c r="C45" s="117">
        <v>109548884.40000001</v>
      </c>
      <c r="D45" s="117">
        <v>11000000</v>
      </c>
      <c r="E45" s="117">
        <v>0</v>
      </c>
      <c r="F45" s="117">
        <v>17766215.129999992</v>
      </c>
      <c r="G45" s="117">
        <v>0</v>
      </c>
      <c r="H45" s="117">
        <f t="shared" si="2"/>
        <v>28766215.129999992</v>
      </c>
      <c r="I45" s="117">
        <f t="shared" si="9"/>
        <v>138315099.53</v>
      </c>
      <c r="K45" s="116"/>
    </row>
    <row r="46" spans="2:11" x14ac:dyDescent="0.2">
      <c r="B46" s="12" t="s">
        <v>71</v>
      </c>
      <c r="C46" s="117">
        <v>235090908.23000002</v>
      </c>
      <c r="D46" s="117">
        <v>0</v>
      </c>
      <c r="E46" s="117">
        <v>0</v>
      </c>
      <c r="F46" s="117">
        <v>43590306.160000011</v>
      </c>
      <c r="G46" s="117">
        <v>0</v>
      </c>
      <c r="H46" s="117">
        <f t="shared" si="2"/>
        <v>43590306.160000011</v>
      </c>
      <c r="I46" s="117">
        <f t="shared" si="9"/>
        <v>278681214.39000005</v>
      </c>
      <c r="K46" s="116"/>
    </row>
    <row r="47" spans="2:11" x14ac:dyDescent="0.2">
      <c r="B47" s="12" t="s">
        <v>72</v>
      </c>
      <c r="C47" s="117">
        <v>1795387.39</v>
      </c>
      <c r="D47" s="117">
        <v>0</v>
      </c>
      <c r="E47" s="117">
        <v>0</v>
      </c>
      <c r="F47" s="117">
        <v>0</v>
      </c>
      <c r="G47" s="117">
        <v>0</v>
      </c>
      <c r="H47" s="117">
        <f t="shared" si="2"/>
        <v>0</v>
      </c>
      <c r="I47" s="117">
        <f t="shared" si="9"/>
        <v>1795387.39</v>
      </c>
      <c r="K47" s="116"/>
    </row>
    <row r="48" spans="2:11" x14ac:dyDescent="0.2">
      <c r="B48" s="12" t="s">
        <v>73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f t="shared" si="2"/>
        <v>0</v>
      </c>
      <c r="I48" s="117">
        <f t="shared" si="9"/>
        <v>0</v>
      </c>
      <c r="K48" s="116"/>
    </row>
    <row r="49" spans="2:11" x14ac:dyDescent="0.2">
      <c r="B49" s="12" t="s">
        <v>74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f t="shared" si="2"/>
        <v>0</v>
      </c>
      <c r="I49" s="117">
        <f t="shared" si="9"/>
        <v>0</v>
      </c>
      <c r="K49" s="116"/>
    </row>
    <row r="50" spans="2:11" x14ac:dyDescent="0.2">
      <c r="B50" s="12" t="s">
        <v>75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f t="shared" si="2"/>
        <v>0</v>
      </c>
      <c r="I50" s="117">
        <f t="shared" si="9"/>
        <v>0</v>
      </c>
      <c r="K50" s="116"/>
    </row>
    <row r="51" spans="2:11" x14ac:dyDescent="0.2">
      <c r="B51" s="12" t="s">
        <v>76</v>
      </c>
      <c r="C51" s="117">
        <v>300000</v>
      </c>
      <c r="D51" s="117">
        <v>0</v>
      </c>
      <c r="E51" s="117">
        <v>0</v>
      </c>
      <c r="F51" s="117">
        <v>0</v>
      </c>
      <c r="G51" s="117">
        <v>-200000</v>
      </c>
      <c r="H51" s="117">
        <f t="shared" si="2"/>
        <v>-200000</v>
      </c>
      <c r="I51" s="117">
        <f t="shared" si="9"/>
        <v>100000</v>
      </c>
      <c r="K51" s="116"/>
    </row>
    <row r="52" spans="2:11" x14ac:dyDescent="0.2">
      <c r="B52" s="13" t="s">
        <v>77</v>
      </c>
      <c r="C52" s="115">
        <f>SUM(C53:C61)</f>
        <v>136789190.29000002</v>
      </c>
      <c r="D52" s="115">
        <f t="shared" ref="D52:I52" si="10">SUM(D53:D61)</f>
        <v>0</v>
      </c>
      <c r="E52" s="115">
        <f t="shared" si="10"/>
        <v>-5013340.97</v>
      </c>
      <c r="F52" s="115">
        <f t="shared" si="10"/>
        <v>279925354.56999999</v>
      </c>
      <c r="G52" s="115">
        <f t="shared" si="10"/>
        <v>0</v>
      </c>
      <c r="H52" s="115">
        <f t="shared" si="10"/>
        <v>274912013.59999996</v>
      </c>
      <c r="I52" s="115">
        <f t="shared" si="10"/>
        <v>411701203.88999999</v>
      </c>
    </row>
    <row r="53" spans="2:11" x14ac:dyDescent="0.2">
      <c r="B53" s="12" t="s">
        <v>78</v>
      </c>
      <c r="C53" s="117">
        <v>35028977.250000007</v>
      </c>
      <c r="D53" s="117">
        <v>0</v>
      </c>
      <c r="E53" s="117">
        <v>-3135019.92</v>
      </c>
      <c r="F53" s="117">
        <v>23844232.420000002</v>
      </c>
      <c r="G53" s="117">
        <v>0</v>
      </c>
      <c r="H53" s="117">
        <f t="shared" si="2"/>
        <v>20709212.5</v>
      </c>
      <c r="I53" s="117">
        <f t="shared" ref="I53:I61" si="11">C53+H53</f>
        <v>55738189.750000007</v>
      </c>
      <c r="K53" s="118"/>
    </row>
    <row r="54" spans="2:11" x14ac:dyDescent="0.2">
      <c r="B54" s="12" t="s">
        <v>79</v>
      </c>
      <c r="C54" s="117">
        <v>5935744.7999999998</v>
      </c>
      <c r="D54" s="117">
        <v>0</v>
      </c>
      <c r="E54" s="117">
        <v>-242225.94</v>
      </c>
      <c r="F54" s="117">
        <v>9464009.1399999987</v>
      </c>
      <c r="G54" s="117">
        <v>0</v>
      </c>
      <c r="H54" s="117">
        <f t="shared" si="2"/>
        <v>9221783.1999999993</v>
      </c>
      <c r="I54" s="117">
        <f t="shared" si="11"/>
        <v>15157528</v>
      </c>
      <c r="K54" s="118"/>
    </row>
    <row r="55" spans="2:11" x14ac:dyDescent="0.2">
      <c r="B55" s="12" t="s">
        <v>80</v>
      </c>
      <c r="C55" s="117">
        <v>1348123</v>
      </c>
      <c r="D55" s="117">
        <v>0</v>
      </c>
      <c r="E55" s="117">
        <v>-13325.019999999999</v>
      </c>
      <c r="F55" s="117">
        <v>10812355.92</v>
      </c>
      <c r="G55" s="117">
        <v>0</v>
      </c>
      <c r="H55" s="117">
        <f t="shared" si="2"/>
        <v>10799030.9</v>
      </c>
      <c r="I55" s="117">
        <f t="shared" si="11"/>
        <v>12147153.9</v>
      </c>
      <c r="K55" s="118"/>
    </row>
    <row r="56" spans="2:11" x14ac:dyDescent="0.2">
      <c r="B56" s="12" t="s">
        <v>81</v>
      </c>
      <c r="C56" s="117">
        <v>44964120.5</v>
      </c>
      <c r="D56" s="117">
        <v>0</v>
      </c>
      <c r="E56" s="117">
        <v>0</v>
      </c>
      <c r="F56" s="117">
        <v>60606903.559999987</v>
      </c>
      <c r="G56" s="117">
        <v>0</v>
      </c>
      <c r="H56" s="117">
        <f t="shared" si="2"/>
        <v>60606903.559999987</v>
      </c>
      <c r="I56" s="117">
        <f t="shared" si="11"/>
        <v>105571024.05999999</v>
      </c>
      <c r="K56" s="118"/>
    </row>
    <row r="57" spans="2:11" x14ac:dyDescent="0.2">
      <c r="B57" s="12" t="s">
        <v>82</v>
      </c>
      <c r="C57" s="117">
        <v>16373367.960000001</v>
      </c>
      <c r="D57" s="117">
        <v>0</v>
      </c>
      <c r="E57" s="117">
        <v>-228114</v>
      </c>
      <c r="F57" s="117">
        <v>10410488.42</v>
      </c>
      <c r="G57" s="117">
        <v>0</v>
      </c>
      <c r="H57" s="117">
        <f t="shared" si="2"/>
        <v>10182374.42</v>
      </c>
      <c r="I57" s="117">
        <f t="shared" si="11"/>
        <v>26555742.380000003</v>
      </c>
      <c r="K57" s="118"/>
    </row>
    <row r="58" spans="2:11" x14ac:dyDescent="0.2">
      <c r="B58" s="12" t="s">
        <v>83</v>
      </c>
      <c r="C58" s="117">
        <v>26164626.109999999</v>
      </c>
      <c r="D58" s="117">
        <v>0</v>
      </c>
      <c r="E58" s="117">
        <v>-1394656.09</v>
      </c>
      <c r="F58" s="117">
        <v>80264836.619999975</v>
      </c>
      <c r="G58" s="117">
        <v>0</v>
      </c>
      <c r="H58" s="117">
        <f t="shared" si="2"/>
        <v>78870180.529999971</v>
      </c>
      <c r="I58" s="117">
        <f t="shared" si="11"/>
        <v>105034806.63999997</v>
      </c>
      <c r="K58" s="118"/>
    </row>
    <row r="59" spans="2:11" x14ac:dyDescent="0.2">
      <c r="B59" s="12" t="s">
        <v>84</v>
      </c>
      <c r="C59" s="117">
        <v>0</v>
      </c>
      <c r="D59" s="117">
        <v>0</v>
      </c>
      <c r="E59" s="117">
        <v>0</v>
      </c>
      <c r="F59" s="117">
        <v>1350000</v>
      </c>
      <c r="G59" s="117">
        <v>0</v>
      </c>
      <c r="H59" s="117">
        <f t="shared" si="2"/>
        <v>1350000</v>
      </c>
      <c r="I59" s="117">
        <f t="shared" si="11"/>
        <v>1350000</v>
      </c>
      <c r="K59" s="118"/>
    </row>
    <row r="60" spans="2:11" x14ac:dyDescent="0.2">
      <c r="B60" s="12" t="s">
        <v>85</v>
      </c>
      <c r="C60" s="117">
        <v>0</v>
      </c>
      <c r="D60" s="117">
        <v>0</v>
      </c>
      <c r="E60" s="117">
        <v>0</v>
      </c>
      <c r="F60" s="117">
        <v>70000000</v>
      </c>
      <c r="G60" s="117">
        <v>0</v>
      </c>
      <c r="H60" s="117">
        <f t="shared" si="2"/>
        <v>70000000</v>
      </c>
      <c r="I60" s="117">
        <f t="shared" si="11"/>
        <v>70000000</v>
      </c>
      <c r="K60" s="118"/>
    </row>
    <row r="61" spans="2:11" x14ac:dyDescent="0.2">
      <c r="B61" s="12" t="s">
        <v>86</v>
      </c>
      <c r="C61" s="117">
        <v>6974230.6699999999</v>
      </c>
      <c r="D61" s="117">
        <v>0</v>
      </c>
      <c r="E61" s="117">
        <v>0</v>
      </c>
      <c r="F61" s="117">
        <v>13172528.489999998</v>
      </c>
      <c r="G61" s="117">
        <v>0</v>
      </c>
      <c r="H61" s="117">
        <f t="shared" si="2"/>
        <v>13172528.489999998</v>
      </c>
      <c r="I61" s="117">
        <f t="shared" si="11"/>
        <v>20146759.159999996</v>
      </c>
      <c r="K61" s="118"/>
    </row>
    <row r="62" spans="2:11" x14ac:dyDescent="0.2">
      <c r="B62" s="13" t="s">
        <v>87</v>
      </c>
      <c r="C62" s="115">
        <f>SUM(C63:C65)</f>
        <v>282987534.34000003</v>
      </c>
      <c r="D62" s="115">
        <f t="shared" ref="D62:I62" si="12">SUM(D63:D65)</f>
        <v>8366813.5899999999</v>
      </c>
      <c r="E62" s="115">
        <f t="shared" si="12"/>
        <v>0</v>
      </c>
      <c r="F62" s="115">
        <f t="shared" si="12"/>
        <v>2734881153.3499994</v>
      </c>
      <c r="G62" s="115">
        <f t="shared" si="12"/>
        <v>0</v>
      </c>
      <c r="H62" s="115">
        <f t="shared" si="12"/>
        <v>2743247966.9399996</v>
      </c>
      <c r="I62" s="115">
        <f t="shared" si="12"/>
        <v>3026235501.2799997</v>
      </c>
    </row>
    <row r="63" spans="2:11" x14ac:dyDescent="0.2">
      <c r="B63" s="12" t="s">
        <v>88</v>
      </c>
      <c r="C63" s="117">
        <v>211144376.81</v>
      </c>
      <c r="D63" s="117">
        <v>0</v>
      </c>
      <c r="E63" s="117">
        <v>0</v>
      </c>
      <c r="F63" s="117">
        <v>1556634450.3999991</v>
      </c>
      <c r="G63" s="117">
        <v>0</v>
      </c>
      <c r="H63" s="117">
        <f t="shared" si="2"/>
        <v>1556634450.3999991</v>
      </c>
      <c r="I63" s="117">
        <f t="shared" ref="I63:I65" si="13">C63+H63</f>
        <v>1767778827.2099991</v>
      </c>
      <c r="K63" s="118"/>
    </row>
    <row r="64" spans="2:11" x14ac:dyDescent="0.2">
      <c r="B64" s="12" t="s">
        <v>89</v>
      </c>
      <c r="C64" s="117">
        <v>71843157.530000001</v>
      </c>
      <c r="D64" s="117">
        <v>8366813.5899999999</v>
      </c>
      <c r="E64" s="117">
        <v>0</v>
      </c>
      <c r="F64" s="117">
        <v>1178246702.9500005</v>
      </c>
      <c r="G64" s="117">
        <v>0</v>
      </c>
      <c r="H64" s="117">
        <f t="shared" si="2"/>
        <v>1186613516.5400004</v>
      </c>
      <c r="I64" s="117">
        <f t="shared" si="13"/>
        <v>1258456674.0700004</v>
      </c>
      <c r="K64" s="118"/>
    </row>
    <row r="65" spans="2:11" x14ac:dyDescent="0.2">
      <c r="B65" s="12" t="s">
        <v>90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f t="shared" si="2"/>
        <v>0</v>
      </c>
      <c r="I65" s="117">
        <f t="shared" si="13"/>
        <v>0</v>
      </c>
    </row>
    <row r="66" spans="2:11" x14ac:dyDescent="0.2">
      <c r="B66" s="13" t="s">
        <v>91</v>
      </c>
      <c r="C66" s="115">
        <f>SUM(C67:C73)</f>
        <v>215829596.99999997</v>
      </c>
      <c r="D66" s="115">
        <f t="shared" ref="D66:I66" si="14">SUM(D67:D73)</f>
        <v>48502079.719999999</v>
      </c>
      <c r="E66" s="115">
        <f t="shared" si="14"/>
        <v>-12515588.029999999</v>
      </c>
      <c r="F66" s="115">
        <f t="shared" si="14"/>
        <v>0</v>
      </c>
      <c r="G66" s="115">
        <f t="shared" si="14"/>
        <v>-101040816.38999999</v>
      </c>
      <c r="H66" s="115">
        <f t="shared" si="14"/>
        <v>-65054324.699999988</v>
      </c>
      <c r="I66" s="115">
        <f t="shared" si="14"/>
        <v>150775272.29999998</v>
      </c>
    </row>
    <row r="67" spans="2:11" x14ac:dyDescent="0.2">
      <c r="B67" s="12" t="s">
        <v>92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f t="shared" si="2"/>
        <v>0</v>
      </c>
      <c r="I67" s="117">
        <f t="shared" ref="I67:I73" si="15">C67+H67</f>
        <v>0</v>
      </c>
    </row>
    <row r="68" spans="2:11" x14ac:dyDescent="0.2">
      <c r="B68" s="12" t="s">
        <v>93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f t="shared" si="2"/>
        <v>0</v>
      </c>
      <c r="I68" s="117">
        <f t="shared" si="15"/>
        <v>0</v>
      </c>
    </row>
    <row r="69" spans="2:11" x14ac:dyDescent="0.2">
      <c r="B69" s="12" t="s">
        <v>94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f t="shared" si="2"/>
        <v>0</v>
      </c>
      <c r="I69" s="117">
        <f t="shared" si="15"/>
        <v>0</v>
      </c>
    </row>
    <row r="70" spans="2:11" x14ac:dyDescent="0.2">
      <c r="B70" s="12" t="s">
        <v>95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f t="shared" si="2"/>
        <v>0</v>
      </c>
      <c r="I70" s="117">
        <f t="shared" si="15"/>
        <v>0</v>
      </c>
    </row>
    <row r="71" spans="2:11" x14ac:dyDescent="0.2">
      <c r="B71" s="12" t="s">
        <v>96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f t="shared" si="2"/>
        <v>0</v>
      </c>
      <c r="I71" s="117">
        <f t="shared" si="15"/>
        <v>0</v>
      </c>
    </row>
    <row r="72" spans="2:11" x14ac:dyDescent="0.2">
      <c r="B72" s="12" t="s">
        <v>97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f t="shared" si="2"/>
        <v>0</v>
      </c>
      <c r="I72" s="117">
        <f t="shared" si="15"/>
        <v>0</v>
      </c>
    </row>
    <row r="73" spans="2:11" x14ac:dyDescent="0.2">
      <c r="B73" s="12" t="s">
        <v>98</v>
      </c>
      <c r="C73" s="117">
        <v>215829596.99999997</v>
      </c>
      <c r="D73" s="117">
        <v>48502079.719999999</v>
      </c>
      <c r="E73" s="117">
        <v>-12515588.029999999</v>
      </c>
      <c r="F73" s="117">
        <v>0</v>
      </c>
      <c r="G73" s="117">
        <v>-101040816.38999999</v>
      </c>
      <c r="H73" s="117">
        <f t="shared" si="2"/>
        <v>-65054324.699999988</v>
      </c>
      <c r="I73" s="117">
        <f t="shared" si="15"/>
        <v>150775272.29999998</v>
      </c>
      <c r="K73" s="118"/>
    </row>
    <row r="74" spans="2:11" x14ac:dyDescent="0.2">
      <c r="B74" s="13" t="s">
        <v>99</v>
      </c>
      <c r="C74" s="115">
        <f>SUM(C75:C77)</f>
        <v>0</v>
      </c>
      <c r="D74" s="115">
        <f t="shared" ref="D74:I74" si="16">SUM(D75:D77)</f>
        <v>0</v>
      </c>
      <c r="E74" s="115">
        <f t="shared" si="16"/>
        <v>0</v>
      </c>
      <c r="F74" s="115">
        <f t="shared" si="16"/>
        <v>0</v>
      </c>
      <c r="G74" s="115">
        <f t="shared" si="16"/>
        <v>0</v>
      </c>
      <c r="H74" s="115">
        <f t="shared" si="16"/>
        <v>0</v>
      </c>
      <c r="I74" s="115">
        <f t="shared" si="16"/>
        <v>0</v>
      </c>
    </row>
    <row r="75" spans="2:11" x14ac:dyDescent="0.2">
      <c r="B75" s="12" t="s">
        <v>100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2"/>
        <v>0</v>
      </c>
      <c r="I75" s="117">
        <f t="shared" ref="I75:I77" si="17">C75+H75</f>
        <v>0</v>
      </c>
    </row>
    <row r="76" spans="2:11" x14ac:dyDescent="0.2">
      <c r="B76" s="12" t="s">
        <v>101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f t="shared" si="2"/>
        <v>0</v>
      </c>
      <c r="I76" s="117">
        <f t="shared" si="17"/>
        <v>0</v>
      </c>
    </row>
    <row r="77" spans="2:11" x14ac:dyDescent="0.2">
      <c r="B77" s="12" t="s">
        <v>102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f t="shared" si="2"/>
        <v>0</v>
      </c>
      <c r="I77" s="117">
        <f t="shared" si="17"/>
        <v>0</v>
      </c>
    </row>
    <row r="78" spans="2:11" x14ac:dyDescent="0.2">
      <c r="B78" s="13" t="s">
        <v>103</v>
      </c>
      <c r="C78" s="115">
        <f>SUM(C79:C85)</f>
        <v>0</v>
      </c>
      <c r="D78" s="115">
        <f t="shared" ref="D78:I78" si="18">SUM(D79:D85)</f>
        <v>0</v>
      </c>
      <c r="E78" s="115">
        <f t="shared" si="18"/>
        <v>0</v>
      </c>
      <c r="F78" s="115">
        <f t="shared" si="18"/>
        <v>249262.67</v>
      </c>
      <c r="G78" s="115">
        <f t="shared" si="18"/>
        <v>0</v>
      </c>
      <c r="H78" s="115">
        <f t="shared" si="18"/>
        <v>249262.67</v>
      </c>
      <c r="I78" s="115">
        <f t="shared" si="18"/>
        <v>249262.67</v>
      </c>
    </row>
    <row r="79" spans="2:11" x14ac:dyDescent="0.2">
      <c r="B79" s="12" t="s">
        <v>104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2"/>
        <v>0</v>
      </c>
      <c r="I79" s="117">
        <f t="shared" ref="I79:I85" si="19">C79+H79</f>
        <v>0</v>
      </c>
    </row>
    <row r="80" spans="2:11" x14ac:dyDescent="0.2">
      <c r="B80" s="12" t="s">
        <v>105</v>
      </c>
      <c r="C80" s="117">
        <v>0</v>
      </c>
      <c r="D80" s="117">
        <v>0</v>
      </c>
      <c r="E80" s="117">
        <v>0</v>
      </c>
      <c r="F80" s="117">
        <v>249262.67</v>
      </c>
      <c r="G80" s="117">
        <v>0</v>
      </c>
      <c r="H80" s="117">
        <f t="shared" ref="H80:H85" si="20">SUM(D80:G80)</f>
        <v>249262.67</v>
      </c>
      <c r="I80" s="117">
        <f t="shared" si="19"/>
        <v>249262.67</v>
      </c>
    </row>
    <row r="81" spans="2:9" x14ac:dyDescent="0.2">
      <c r="B81" s="12" t="s">
        <v>106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f t="shared" si="20"/>
        <v>0</v>
      </c>
      <c r="I81" s="117">
        <f t="shared" si="19"/>
        <v>0</v>
      </c>
    </row>
    <row r="82" spans="2:9" x14ac:dyDescent="0.2">
      <c r="B82" s="12" t="s">
        <v>107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f t="shared" si="20"/>
        <v>0</v>
      </c>
      <c r="I82" s="117">
        <f t="shared" si="19"/>
        <v>0</v>
      </c>
    </row>
    <row r="83" spans="2:9" x14ac:dyDescent="0.2">
      <c r="B83" s="12" t="s">
        <v>108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117">
        <f t="shared" si="20"/>
        <v>0</v>
      </c>
      <c r="I83" s="117">
        <f t="shared" si="19"/>
        <v>0</v>
      </c>
    </row>
    <row r="84" spans="2:9" x14ac:dyDescent="0.2">
      <c r="B84" s="12" t="s">
        <v>109</v>
      </c>
      <c r="C84" s="117">
        <v>0</v>
      </c>
      <c r="D84" s="117">
        <v>0</v>
      </c>
      <c r="E84" s="117">
        <v>0</v>
      </c>
      <c r="F84" s="117">
        <v>0</v>
      </c>
      <c r="G84" s="117">
        <v>0</v>
      </c>
      <c r="H84" s="117">
        <f t="shared" si="20"/>
        <v>0</v>
      </c>
      <c r="I84" s="117">
        <f t="shared" si="19"/>
        <v>0</v>
      </c>
    </row>
    <row r="85" spans="2:9" x14ac:dyDescent="0.2">
      <c r="B85" s="12" t="s">
        <v>110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f t="shared" si="20"/>
        <v>0</v>
      </c>
      <c r="I85" s="117">
        <f t="shared" si="19"/>
        <v>0</v>
      </c>
    </row>
    <row r="86" spans="2:9" x14ac:dyDescent="0.2">
      <c r="B86" s="6"/>
      <c r="C86" s="117"/>
      <c r="D86" s="117">
        <v>0</v>
      </c>
      <c r="E86" s="117">
        <v>0</v>
      </c>
      <c r="F86" s="117">
        <v>0</v>
      </c>
      <c r="G86" s="117">
        <v>0</v>
      </c>
      <c r="H86" s="117"/>
      <c r="I86" s="117"/>
    </row>
    <row r="87" spans="2:9" x14ac:dyDescent="0.2">
      <c r="B87" s="10" t="s">
        <v>111</v>
      </c>
      <c r="C87" s="115">
        <f>C88+C96+C106+C116+C126+C136+C140+C148+C152</f>
        <v>2228274427.2799997</v>
      </c>
      <c r="D87" s="115">
        <f t="shared" ref="D87:I87" si="21">D88+D96+D106+D116+D126+D136+D140+D148+D152</f>
        <v>20803320.940000001</v>
      </c>
      <c r="E87" s="115">
        <f t="shared" si="21"/>
        <v>-5371654.5299999993</v>
      </c>
      <c r="F87" s="115">
        <f t="shared" si="21"/>
        <v>338617326.93000001</v>
      </c>
      <c r="G87" s="115">
        <f t="shared" si="21"/>
        <v>-52039243.469999939</v>
      </c>
      <c r="H87" s="115">
        <f t="shared" si="21"/>
        <v>302009749.87</v>
      </c>
      <c r="I87" s="115">
        <f t="shared" si="21"/>
        <v>2530284177.1500001</v>
      </c>
    </row>
    <row r="88" spans="2:9" x14ac:dyDescent="0.2">
      <c r="B88" s="13" t="s">
        <v>39</v>
      </c>
      <c r="C88" s="115">
        <f>SUM(C89:C95)</f>
        <v>295990251.48000002</v>
      </c>
      <c r="D88" s="115">
        <f t="shared" ref="D88:I88" si="22">SUM(D89:D95)</f>
        <v>0</v>
      </c>
      <c r="E88" s="115">
        <f t="shared" si="22"/>
        <v>0</v>
      </c>
      <c r="F88" s="115">
        <f t="shared" si="22"/>
        <v>0</v>
      </c>
      <c r="G88" s="115">
        <f t="shared" si="22"/>
        <v>-11463000</v>
      </c>
      <c r="H88" s="115">
        <f t="shared" si="22"/>
        <v>-11463000</v>
      </c>
      <c r="I88" s="115">
        <f t="shared" si="22"/>
        <v>284527251.48000002</v>
      </c>
    </row>
    <row r="89" spans="2:9" x14ac:dyDescent="0.2">
      <c r="B89" s="12" t="s">
        <v>40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f t="shared" ref="H89:H95" si="23">SUM(D89:G89)</f>
        <v>0</v>
      </c>
      <c r="I89" s="117">
        <f t="shared" ref="I89:I95" si="24">C89+H89</f>
        <v>0</v>
      </c>
    </row>
    <row r="90" spans="2:9" x14ac:dyDescent="0.2">
      <c r="B90" s="12" t="s">
        <v>41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f t="shared" si="23"/>
        <v>0</v>
      </c>
      <c r="I90" s="117">
        <f t="shared" si="24"/>
        <v>0</v>
      </c>
    </row>
    <row r="91" spans="2:9" x14ac:dyDescent="0.2">
      <c r="B91" s="12" t="s">
        <v>42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7">
        <f t="shared" si="23"/>
        <v>0</v>
      </c>
      <c r="I91" s="117">
        <f t="shared" si="24"/>
        <v>0</v>
      </c>
    </row>
    <row r="92" spans="2:9" x14ac:dyDescent="0.2">
      <c r="B92" s="12" t="s">
        <v>43</v>
      </c>
      <c r="C92" s="117">
        <v>295990251.48000002</v>
      </c>
      <c r="D92" s="117">
        <v>0</v>
      </c>
      <c r="E92" s="117">
        <v>0</v>
      </c>
      <c r="F92" s="117">
        <v>0</v>
      </c>
      <c r="G92" s="117">
        <v>-11463000</v>
      </c>
      <c r="H92" s="117">
        <f t="shared" si="23"/>
        <v>-11463000</v>
      </c>
      <c r="I92" s="117">
        <f t="shared" si="24"/>
        <v>284527251.48000002</v>
      </c>
    </row>
    <row r="93" spans="2:9" x14ac:dyDescent="0.2">
      <c r="B93" s="12" t="s">
        <v>44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f t="shared" si="23"/>
        <v>0</v>
      </c>
      <c r="I93" s="117">
        <f t="shared" si="24"/>
        <v>0</v>
      </c>
    </row>
    <row r="94" spans="2:9" x14ac:dyDescent="0.2">
      <c r="B94" s="12" t="s">
        <v>45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f t="shared" si="23"/>
        <v>0</v>
      </c>
      <c r="I94" s="117">
        <f t="shared" si="24"/>
        <v>0</v>
      </c>
    </row>
    <row r="95" spans="2:9" x14ac:dyDescent="0.2">
      <c r="B95" s="12" t="s">
        <v>46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f t="shared" si="23"/>
        <v>0</v>
      </c>
      <c r="I95" s="117">
        <f t="shared" si="24"/>
        <v>0</v>
      </c>
    </row>
    <row r="96" spans="2:9" x14ac:dyDescent="0.2">
      <c r="B96" s="13" t="s">
        <v>47</v>
      </c>
      <c r="C96" s="115">
        <f>SUM(C97:C105)</f>
        <v>59455302.799999997</v>
      </c>
      <c r="D96" s="115">
        <f t="shared" ref="D96:I96" si="25">SUM(D97:D105)</f>
        <v>0</v>
      </c>
      <c r="E96" s="115">
        <f t="shared" si="25"/>
        <v>0</v>
      </c>
      <c r="F96" s="115">
        <f t="shared" si="25"/>
        <v>62480517.030000001</v>
      </c>
      <c r="G96" s="115">
        <f t="shared" si="25"/>
        <v>-23759731.760000002</v>
      </c>
      <c r="H96" s="115">
        <f t="shared" si="25"/>
        <v>38720785.269999996</v>
      </c>
      <c r="I96" s="115">
        <f t="shared" si="25"/>
        <v>98176088.069999993</v>
      </c>
    </row>
    <row r="97" spans="2:11" x14ac:dyDescent="0.2">
      <c r="B97" s="12" t="s">
        <v>48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7">
        <f t="shared" ref="H97:H105" si="26">SUM(D97:G97)</f>
        <v>0</v>
      </c>
      <c r="I97" s="117">
        <f t="shared" ref="I97:I105" si="27">C97+H97</f>
        <v>0</v>
      </c>
    </row>
    <row r="98" spans="2:11" x14ac:dyDescent="0.2">
      <c r="B98" s="12" t="s">
        <v>49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f t="shared" si="26"/>
        <v>0</v>
      </c>
      <c r="I98" s="117">
        <f t="shared" si="27"/>
        <v>0</v>
      </c>
    </row>
    <row r="99" spans="2:11" x14ac:dyDescent="0.2">
      <c r="B99" s="12" t="s">
        <v>50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f t="shared" si="26"/>
        <v>0</v>
      </c>
      <c r="I99" s="117">
        <f t="shared" si="27"/>
        <v>0</v>
      </c>
    </row>
    <row r="100" spans="2:11" x14ac:dyDescent="0.2">
      <c r="B100" s="12" t="s">
        <v>51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f t="shared" si="26"/>
        <v>0</v>
      </c>
      <c r="I100" s="117">
        <f t="shared" si="27"/>
        <v>0</v>
      </c>
    </row>
    <row r="101" spans="2:11" x14ac:dyDescent="0.2">
      <c r="B101" s="14" t="s">
        <v>52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7">
        <f t="shared" si="26"/>
        <v>0</v>
      </c>
      <c r="I101" s="117">
        <f t="shared" si="27"/>
        <v>0</v>
      </c>
    </row>
    <row r="102" spans="2:11" x14ac:dyDescent="0.2">
      <c r="B102" s="12" t="s">
        <v>53</v>
      </c>
      <c r="C102" s="117">
        <v>0</v>
      </c>
      <c r="D102" s="117">
        <v>0</v>
      </c>
      <c r="E102" s="117">
        <v>0</v>
      </c>
      <c r="F102" s="117">
        <v>62480517.030000001</v>
      </c>
      <c r="G102" s="117">
        <v>0</v>
      </c>
      <c r="H102" s="117">
        <f t="shared" si="26"/>
        <v>62480517.030000001</v>
      </c>
      <c r="I102" s="117">
        <f t="shared" si="27"/>
        <v>62480517.030000001</v>
      </c>
    </row>
    <row r="103" spans="2:11" x14ac:dyDescent="0.2">
      <c r="B103" s="12" t="s">
        <v>54</v>
      </c>
      <c r="C103" s="117">
        <v>51533102.799999997</v>
      </c>
      <c r="D103" s="117">
        <v>0</v>
      </c>
      <c r="E103" s="117">
        <v>0</v>
      </c>
      <c r="F103" s="117">
        <v>0</v>
      </c>
      <c r="G103" s="117">
        <v>-21952564.560000002</v>
      </c>
      <c r="H103" s="117">
        <f t="shared" si="26"/>
        <v>-21952564.560000002</v>
      </c>
      <c r="I103" s="117">
        <f t="shared" si="27"/>
        <v>29580538.239999995</v>
      </c>
    </row>
    <row r="104" spans="2:11" x14ac:dyDescent="0.2">
      <c r="B104" s="12" t="s">
        <v>55</v>
      </c>
      <c r="C104" s="117">
        <v>7922200</v>
      </c>
      <c r="D104" s="117">
        <v>0</v>
      </c>
      <c r="E104" s="117">
        <v>0</v>
      </c>
      <c r="F104" s="117">
        <v>0</v>
      </c>
      <c r="G104" s="117">
        <v>-1807167.2</v>
      </c>
      <c r="H104" s="117">
        <f t="shared" si="26"/>
        <v>-1807167.2</v>
      </c>
      <c r="I104" s="117">
        <f t="shared" si="27"/>
        <v>6115032.7999999998</v>
      </c>
    </row>
    <row r="105" spans="2:11" x14ac:dyDescent="0.2">
      <c r="B105" s="12" t="s">
        <v>56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7">
        <f t="shared" si="26"/>
        <v>0</v>
      </c>
      <c r="I105" s="117">
        <f t="shared" si="27"/>
        <v>0</v>
      </c>
    </row>
    <row r="106" spans="2:11" x14ac:dyDescent="0.2">
      <c r="B106" s="13" t="s">
        <v>57</v>
      </c>
      <c r="C106" s="115">
        <f>SUM(C107:C115)</f>
        <v>231680209.99000001</v>
      </c>
      <c r="D106" s="115">
        <f t="shared" ref="D106:I106" si="28">SUM(D107:D115)</f>
        <v>1885357.44</v>
      </c>
      <c r="E106" s="115">
        <f t="shared" si="28"/>
        <v>0</v>
      </c>
      <c r="F106" s="115">
        <f t="shared" si="28"/>
        <v>85673499.070000008</v>
      </c>
      <c r="G106" s="115">
        <f t="shared" si="28"/>
        <v>-4014280</v>
      </c>
      <c r="H106" s="115">
        <f t="shared" si="28"/>
        <v>83544576.510000005</v>
      </c>
      <c r="I106" s="115">
        <f t="shared" si="28"/>
        <v>315224786.5</v>
      </c>
    </row>
    <row r="107" spans="2:11" x14ac:dyDescent="0.2">
      <c r="B107" s="12" t="s">
        <v>58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7">
        <f t="shared" ref="H107:H115" si="29">SUM(D107:G107)</f>
        <v>0</v>
      </c>
      <c r="I107" s="117">
        <f t="shared" ref="I107:I115" si="30">C107+H107</f>
        <v>0</v>
      </c>
    </row>
    <row r="108" spans="2:11" x14ac:dyDescent="0.2">
      <c r="B108" s="12" t="s">
        <v>59</v>
      </c>
      <c r="C108" s="117">
        <v>4000000</v>
      </c>
      <c r="D108" s="117">
        <v>0</v>
      </c>
      <c r="E108" s="117">
        <v>0</v>
      </c>
      <c r="F108" s="117">
        <v>0</v>
      </c>
      <c r="G108" s="117">
        <v>-4000000</v>
      </c>
      <c r="H108" s="117">
        <f t="shared" si="29"/>
        <v>-4000000</v>
      </c>
      <c r="I108" s="117">
        <f t="shared" si="30"/>
        <v>0</v>
      </c>
    </row>
    <row r="109" spans="2:11" x14ac:dyDescent="0.2">
      <c r="B109" s="12" t="s">
        <v>60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f t="shared" si="29"/>
        <v>0</v>
      </c>
      <c r="I109" s="117">
        <f t="shared" si="30"/>
        <v>0</v>
      </c>
    </row>
    <row r="110" spans="2:11" x14ac:dyDescent="0.2">
      <c r="B110" s="12" t="s">
        <v>61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7">
        <f t="shared" si="29"/>
        <v>0</v>
      </c>
      <c r="I110" s="117">
        <f t="shared" si="30"/>
        <v>0</v>
      </c>
    </row>
    <row r="111" spans="2:11" x14ac:dyDescent="0.2">
      <c r="B111" s="12" t="s">
        <v>62</v>
      </c>
      <c r="C111" s="117">
        <v>227153473.99000001</v>
      </c>
      <c r="D111" s="117">
        <v>1885357.44</v>
      </c>
      <c r="E111" s="117">
        <v>0</v>
      </c>
      <c r="F111" s="117">
        <v>85673499.070000008</v>
      </c>
      <c r="G111" s="117">
        <v>0</v>
      </c>
      <c r="H111" s="117">
        <f t="shared" si="29"/>
        <v>87558856.510000005</v>
      </c>
      <c r="I111" s="117">
        <f t="shared" si="30"/>
        <v>314712330.5</v>
      </c>
      <c r="K111" s="116"/>
    </row>
    <row r="112" spans="2:11" x14ac:dyDescent="0.2">
      <c r="B112" s="12" t="s">
        <v>63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f t="shared" si="29"/>
        <v>0</v>
      </c>
      <c r="I112" s="117">
        <f t="shared" si="30"/>
        <v>0</v>
      </c>
    </row>
    <row r="113" spans="2:11" x14ac:dyDescent="0.2">
      <c r="B113" s="12" t="s">
        <v>64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f t="shared" si="29"/>
        <v>0</v>
      </c>
      <c r="I113" s="117">
        <f t="shared" si="30"/>
        <v>0</v>
      </c>
    </row>
    <row r="114" spans="2:11" x14ac:dyDescent="0.2">
      <c r="B114" s="12" t="s">
        <v>65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f t="shared" si="29"/>
        <v>0</v>
      </c>
      <c r="I114" s="117">
        <f t="shared" si="30"/>
        <v>0</v>
      </c>
    </row>
    <row r="115" spans="2:11" x14ac:dyDescent="0.2">
      <c r="B115" s="119" t="s">
        <v>66</v>
      </c>
      <c r="C115" s="120">
        <v>526736</v>
      </c>
      <c r="D115" s="120">
        <v>0</v>
      </c>
      <c r="E115" s="120">
        <v>0</v>
      </c>
      <c r="F115" s="120">
        <v>0</v>
      </c>
      <c r="G115" s="120">
        <v>-14280</v>
      </c>
      <c r="H115" s="120">
        <f t="shared" si="29"/>
        <v>-14280</v>
      </c>
      <c r="I115" s="120">
        <f t="shared" si="30"/>
        <v>512456</v>
      </c>
    </row>
    <row r="116" spans="2:11" x14ac:dyDescent="0.2">
      <c r="B116" s="13" t="s">
        <v>67</v>
      </c>
      <c r="C116" s="115">
        <f>SUM(C117:C125)</f>
        <v>429662994.19000006</v>
      </c>
      <c r="D116" s="115">
        <f t="shared" ref="D116:I116" si="31">SUM(D117:D125)</f>
        <v>0</v>
      </c>
      <c r="E116" s="115">
        <f t="shared" si="31"/>
        <v>0</v>
      </c>
      <c r="F116" s="115">
        <f t="shared" si="31"/>
        <v>147725974.25999999</v>
      </c>
      <c r="G116" s="115">
        <f t="shared" si="31"/>
        <v>-23408376.329999998</v>
      </c>
      <c r="H116" s="115">
        <f t="shared" si="31"/>
        <v>124317597.92999999</v>
      </c>
      <c r="I116" s="115">
        <f t="shared" si="31"/>
        <v>553980592.12000012</v>
      </c>
    </row>
    <row r="117" spans="2:11" x14ac:dyDescent="0.2">
      <c r="B117" s="12" t="s">
        <v>68</v>
      </c>
      <c r="C117" s="117">
        <v>23408376.329999998</v>
      </c>
      <c r="D117" s="117">
        <v>0</v>
      </c>
      <c r="E117" s="117">
        <v>0</v>
      </c>
      <c r="F117" s="117">
        <v>0</v>
      </c>
      <c r="G117" s="117">
        <v>-23408376.329999998</v>
      </c>
      <c r="H117" s="117">
        <f t="shared" ref="H117:H125" si="32">SUM(D117:G117)</f>
        <v>-23408376.329999998</v>
      </c>
      <c r="I117" s="117">
        <f t="shared" ref="I117:I125" si="33">C117+H117</f>
        <v>0</v>
      </c>
      <c r="K117" s="116"/>
    </row>
    <row r="118" spans="2:11" x14ac:dyDescent="0.2">
      <c r="B118" s="12" t="s">
        <v>69</v>
      </c>
      <c r="C118" s="117">
        <v>406254617.86000007</v>
      </c>
      <c r="D118" s="117">
        <v>0</v>
      </c>
      <c r="E118" s="117">
        <v>0</v>
      </c>
      <c r="F118" s="117">
        <v>145312304.66</v>
      </c>
      <c r="G118" s="117">
        <v>0</v>
      </c>
      <c r="H118" s="117">
        <f t="shared" si="32"/>
        <v>145312304.66</v>
      </c>
      <c r="I118" s="117">
        <f t="shared" si="33"/>
        <v>551566922.5200001</v>
      </c>
      <c r="K118" s="116"/>
    </row>
    <row r="119" spans="2:11" x14ac:dyDescent="0.2">
      <c r="B119" s="12" t="s">
        <v>70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7">
        <f t="shared" si="32"/>
        <v>0</v>
      </c>
      <c r="I119" s="117">
        <f t="shared" si="33"/>
        <v>0</v>
      </c>
      <c r="K119" s="116"/>
    </row>
    <row r="120" spans="2:11" x14ac:dyDescent="0.2">
      <c r="B120" s="12" t="s">
        <v>71</v>
      </c>
      <c r="C120" s="117">
        <v>0</v>
      </c>
      <c r="D120" s="117">
        <v>0</v>
      </c>
      <c r="E120" s="117">
        <v>0</v>
      </c>
      <c r="F120" s="117">
        <v>2413669.5999999996</v>
      </c>
      <c r="G120" s="117">
        <v>0</v>
      </c>
      <c r="H120" s="117">
        <f t="shared" si="32"/>
        <v>2413669.5999999996</v>
      </c>
      <c r="I120" s="117">
        <f t="shared" si="33"/>
        <v>2413669.5999999996</v>
      </c>
      <c r="K120" s="116"/>
    </row>
    <row r="121" spans="2:11" x14ac:dyDescent="0.2">
      <c r="B121" s="12" t="s">
        <v>72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7">
        <f t="shared" si="32"/>
        <v>0</v>
      </c>
      <c r="I121" s="117">
        <f t="shared" si="33"/>
        <v>0</v>
      </c>
    </row>
    <row r="122" spans="2:11" x14ac:dyDescent="0.2">
      <c r="B122" s="12" t="s">
        <v>73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7">
        <f t="shared" si="32"/>
        <v>0</v>
      </c>
      <c r="I122" s="117">
        <f t="shared" si="33"/>
        <v>0</v>
      </c>
    </row>
    <row r="123" spans="2:11" x14ac:dyDescent="0.2">
      <c r="B123" s="12" t="s">
        <v>74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f t="shared" si="32"/>
        <v>0</v>
      </c>
      <c r="I123" s="117">
        <f t="shared" si="33"/>
        <v>0</v>
      </c>
    </row>
    <row r="124" spans="2:11" x14ac:dyDescent="0.2">
      <c r="B124" s="12" t="s">
        <v>75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f t="shared" si="32"/>
        <v>0</v>
      </c>
      <c r="I124" s="117">
        <f t="shared" si="33"/>
        <v>0</v>
      </c>
    </row>
    <row r="125" spans="2:11" x14ac:dyDescent="0.2">
      <c r="B125" s="12" t="s">
        <v>76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f t="shared" si="32"/>
        <v>0</v>
      </c>
      <c r="I125" s="117">
        <f t="shared" si="33"/>
        <v>0</v>
      </c>
    </row>
    <row r="126" spans="2:11" x14ac:dyDescent="0.2">
      <c r="B126" s="13" t="s">
        <v>77</v>
      </c>
      <c r="C126" s="115">
        <f>SUM(C127:C135)</f>
        <v>179792194.56999999</v>
      </c>
      <c r="D126" s="115">
        <f t="shared" ref="D126:I126" si="34">SUM(D127:D135)</f>
        <v>0</v>
      </c>
      <c r="E126" s="115">
        <f t="shared" si="34"/>
        <v>-335496.59999999998</v>
      </c>
      <c r="F126" s="115">
        <f t="shared" si="34"/>
        <v>30331512.189999998</v>
      </c>
      <c r="G126" s="115">
        <f t="shared" si="34"/>
        <v>-15685726.360000001</v>
      </c>
      <c r="H126" s="115">
        <f t="shared" si="34"/>
        <v>14310289.229999999</v>
      </c>
      <c r="I126" s="115">
        <f t="shared" si="34"/>
        <v>194102483.79999998</v>
      </c>
    </row>
    <row r="127" spans="2:11" x14ac:dyDescent="0.2">
      <c r="B127" s="12" t="s">
        <v>78</v>
      </c>
      <c r="C127" s="117">
        <v>5958070.5600000005</v>
      </c>
      <c r="D127" s="117">
        <v>0</v>
      </c>
      <c r="E127" s="117">
        <f>-19887.22-145053.36</f>
        <v>-164940.57999999999</v>
      </c>
      <c r="F127" s="117">
        <v>0</v>
      </c>
      <c r="G127" s="117">
        <v>-3691040.7399999998</v>
      </c>
      <c r="H127" s="117">
        <f t="shared" ref="H127:H135" si="35">SUM(D127:G127)</f>
        <v>-3855981.32</v>
      </c>
      <c r="I127" s="117">
        <f t="shared" ref="I127:I135" si="36">C127+H127</f>
        <v>2102089.2400000007</v>
      </c>
      <c r="K127" s="118"/>
    </row>
    <row r="128" spans="2:11" x14ac:dyDescent="0.2">
      <c r="B128" s="12" t="s">
        <v>79</v>
      </c>
      <c r="C128" s="117">
        <v>8556000</v>
      </c>
      <c r="D128" s="117">
        <v>0</v>
      </c>
      <c r="E128" s="117">
        <v>0</v>
      </c>
      <c r="F128" s="117">
        <v>2821106</v>
      </c>
      <c r="G128" s="117">
        <v>0</v>
      </c>
      <c r="H128" s="117">
        <f t="shared" si="35"/>
        <v>2821106</v>
      </c>
      <c r="I128" s="117">
        <f t="shared" si="36"/>
        <v>11377106</v>
      </c>
      <c r="K128" s="118"/>
    </row>
    <row r="129" spans="2:11" x14ac:dyDescent="0.2">
      <c r="B129" s="12" t="s">
        <v>80</v>
      </c>
      <c r="C129" s="117">
        <v>2474110</v>
      </c>
      <c r="D129" s="117">
        <v>0</v>
      </c>
      <c r="E129" s="117">
        <v>0</v>
      </c>
      <c r="F129" s="117">
        <v>0</v>
      </c>
      <c r="G129" s="117">
        <v>-2474110</v>
      </c>
      <c r="H129" s="117">
        <f t="shared" si="35"/>
        <v>-2474110</v>
      </c>
      <c r="I129" s="117">
        <f t="shared" si="36"/>
        <v>0</v>
      </c>
      <c r="K129" s="118"/>
    </row>
    <row r="130" spans="2:11" x14ac:dyDescent="0.2">
      <c r="B130" s="12" t="s">
        <v>81</v>
      </c>
      <c r="C130" s="117">
        <v>139144014.00999999</v>
      </c>
      <c r="D130" s="117">
        <v>0</v>
      </c>
      <c r="E130" s="117">
        <v>0</v>
      </c>
      <c r="F130" s="117">
        <v>27510406.189999998</v>
      </c>
      <c r="G130" s="117">
        <v>0</v>
      </c>
      <c r="H130" s="117">
        <f t="shared" si="35"/>
        <v>27510406.189999998</v>
      </c>
      <c r="I130" s="117">
        <f t="shared" si="36"/>
        <v>166654420.19999999</v>
      </c>
      <c r="K130" s="118"/>
    </row>
    <row r="131" spans="2:11" x14ac:dyDescent="0.2">
      <c r="B131" s="12" t="s">
        <v>82</v>
      </c>
      <c r="C131" s="117">
        <v>3810000</v>
      </c>
      <c r="D131" s="117">
        <v>0</v>
      </c>
      <c r="E131" s="117">
        <v>0</v>
      </c>
      <c r="F131" s="117">
        <v>0</v>
      </c>
      <c r="G131" s="117">
        <v>-3076172.4</v>
      </c>
      <c r="H131" s="117">
        <f t="shared" si="35"/>
        <v>-3076172.4</v>
      </c>
      <c r="I131" s="117">
        <f t="shared" si="36"/>
        <v>733827.60000000009</v>
      </c>
      <c r="K131" s="118"/>
    </row>
    <row r="132" spans="2:11" x14ac:dyDescent="0.2">
      <c r="B132" s="12" t="s">
        <v>83</v>
      </c>
      <c r="C132" s="117">
        <v>16000000</v>
      </c>
      <c r="D132" s="117">
        <v>0</v>
      </c>
      <c r="E132" s="117">
        <v>-170556.02</v>
      </c>
      <c r="F132" s="117">
        <v>0</v>
      </c>
      <c r="G132" s="117">
        <v>-2741729</v>
      </c>
      <c r="H132" s="117">
        <f t="shared" si="35"/>
        <v>-2912285.02</v>
      </c>
      <c r="I132" s="117">
        <f t="shared" si="36"/>
        <v>13087714.98</v>
      </c>
      <c r="K132" s="118"/>
    </row>
    <row r="133" spans="2:11" x14ac:dyDescent="0.2">
      <c r="B133" s="12" t="s">
        <v>84</v>
      </c>
      <c r="C133" s="117">
        <v>1350000</v>
      </c>
      <c r="D133" s="117">
        <v>0</v>
      </c>
      <c r="E133" s="117">
        <v>0</v>
      </c>
      <c r="F133" s="117">
        <v>0</v>
      </c>
      <c r="G133" s="117">
        <v>-1350000</v>
      </c>
      <c r="H133" s="117">
        <f t="shared" si="35"/>
        <v>-1350000</v>
      </c>
      <c r="I133" s="117">
        <f t="shared" si="36"/>
        <v>0</v>
      </c>
      <c r="K133" s="118"/>
    </row>
    <row r="134" spans="2:11" x14ac:dyDescent="0.2">
      <c r="B134" s="12" t="s">
        <v>85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7">
        <f t="shared" si="35"/>
        <v>0</v>
      </c>
      <c r="I134" s="117">
        <f t="shared" si="36"/>
        <v>0</v>
      </c>
      <c r="K134" s="118"/>
    </row>
    <row r="135" spans="2:11" x14ac:dyDescent="0.2">
      <c r="B135" s="12" t="s">
        <v>86</v>
      </c>
      <c r="C135" s="117">
        <v>2500000</v>
      </c>
      <c r="D135" s="117">
        <v>0</v>
      </c>
      <c r="E135" s="117">
        <v>0</v>
      </c>
      <c r="F135" s="117">
        <v>0</v>
      </c>
      <c r="G135" s="117">
        <v>-2352674.2200000002</v>
      </c>
      <c r="H135" s="117">
        <f t="shared" si="35"/>
        <v>-2352674.2200000002</v>
      </c>
      <c r="I135" s="117">
        <f t="shared" si="36"/>
        <v>147325.7799999998</v>
      </c>
      <c r="K135" s="118"/>
    </row>
    <row r="136" spans="2:11" x14ac:dyDescent="0.2">
      <c r="B136" s="13" t="s">
        <v>87</v>
      </c>
      <c r="C136" s="115">
        <f>SUM(C137:C139)</f>
        <v>463677431.61000001</v>
      </c>
      <c r="D136" s="115">
        <f t="shared" ref="D136:I136" si="37">SUM(D137:D139)</f>
        <v>18548192.91</v>
      </c>
      <c r="E136" s="115">
        <f t="shared" si="37"/>
        <v>-4612226.13</v>
      </c>
      <c r="F136" s="115">
        <f t="shared" si="37"/>
        <v>0</v>
      </c>
      <c r="G136" s="115">
        <f t="shared" si="37"/>
        <v>301569198.15000004</v>
      </c>
      <c r="H136" s="115">
        <f t="shared" si="37"/>
        <v>315505164.93000001</v>
      </c>
      <c r="I136" s="115">
        <f t="shared" si="37"/>
        <v>779182596.53999996</v>
      </c>
    </row>
    <row r="137" spans="2:11" x14ac:dyDescent="0.2">
      <c r="B137" s="12" t="s">
        <v>88</v>
      </c>
      <c r="C137" s="117">
        <v>307292874.80000001</v>
      </c>
      <c r="D137" s="117">
        <v>0</v>
      </c>
      <c r="E137" s="117">
        <f>-2265113.63-2102103.92</f>
        <v>-4367217.55</v>
      </c>
      <c r="F137" s="117">
        <v>0</v>
      </c>
      <c r="G137" s="117">
        <v>184158326.31999999</v>
      </c>
      <c r="H137" s="117">
        <f t="shared" ref="H137:H139" si="38">SUM(D137:G137)</f>
        <v>179791108.76999998</v>
      </c>
      <c r="I137" s="117">
        <f t="shared" ref="I137:I139" si="39">C137+H137</f>
        <v>487083983.56999999</v>
      </c>
      <c r="K137" s="118"/>
    </row>
    <row r="138" spans="2:11" x14ac:dyDescent="0.2">
      <c r="B138" s="12" t="s">
        <v>89</v>
      </c>
      <c r="C138" s="117">
        <v>156384556.81</v>
      </c>
      <c r="D138" s="117">
        <v>18548192.91</v>
      </c>
      <c r="E138" s="117">
        <v>-245008.58000000002</v>
      </c>
      <c r="F138" s="117">
        <v>0</v>
      </c>
      <c r="G138" s="117">
        <v>117410871.83000003</v>
      </c>
      <c r="H138" s="117">
        <f t="shared" si="38"/>
        <v>135714056.16000003</v>
      </c>
      <c r="I138" s="117">
        <f t="shared" si="39"/>
        <v>292098612.97000003</v>
      </c>
      <c r="K138" s="118"/>
    </row>
    <row r="139" spans="2:11" x14ac:dyDescent="0.2">
      <c r="B139" s="12" t="s">
        <v>90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7">
        <f t="shared" si="38"/>
        <v>0</v>
      </c>
      <c r="I139" s="117">
        <f t="shared" si="39"/>
        <v>0</v>
      </c>
    </row>
    <row r="140" spans="2:11" x14ac:dyDescent="0.2">
      <c r="B140" s="13" t="s">
        <v>91</v>
      </c>
      <c r="C140" s="115">
        <f>SUM(C141:C147)</f>
        <v>270056151.63999999</v>
      </c>
      <c r="D140" s="115">
        <f t="shared" ref="D140:I140" si="40">SUM(D141:D147)</f>
        <v>369770.59</v>
      </c>
      <c r="E140" s="115">
        <f t="shared" si="40"/>
        <v>-369770.59</v>
      </c>
      <c r="F140" s="115">
        <f t="shared" si="40"/>
        <v>0</v>
      </c>
      <c r="G140" s="115">
        <f t="shared" si="40"/>
        <v>-269556151.63999999</v>
      </c>
      <c r="H140" s="115">
        <f t="shared" si="40"/>
        <v>-269556151.63999999</v>
      </c>
      <c r="I140" s="115">
        <f t="shared" si="40"/>
        <v>500000</v>
      </c>
    </row>
    <row r="141" spans="2:11" x14ac:dyDescent="0.2">
      <c r="B141" s="12" t="s">
        <v>92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7">
        <f t="shared" ref="H141:H147" si="41">SUM(D141:G141)</f>
        <v>0</v>
      </c>
      <c r="I141" s="117">
        <f t="shared" ref="I141:I147" si="42">C141+H141</f>
        <v>0</v>
      </c>
    </row>
    <row r="142" spans="2:11" x14ac:dyDescent="0.2">
      <c r="B142" s="12" t="s">
        <v>93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f t="shared" si="41"/>
        <v>0</v>
      </c>
      <c r="I142" s="117">
        <f t="shared" si="42"/>
        <v>0</v>
      </c>
    </row>
    <row r="143" spans="2:11" x14ac:dyDescent="0.2">
      <c r="B143" s="12" t="s">
        <v>94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7">
        <f t="shared" si="41"/>
        <v>0</v>
      </c>
      <c r="I143" s="117">
        <f t="shared" si="42"/>
        <v>0</v>
      </c>
    </row>
    <row r="144" spans="2:11" x14ac:dyDescent="0.2">
      <c r="B144" s="12" t="s">
        <v>95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7">
        <f t="shared" si="41"/>
        <v>0</v>
      </c>
      <c r="I144" s="117">
        <f t="shared" si="42"/>
        <v>0</v>
      </c>
    </row>
    <row r="145" spans="2:11" x14ac:dyDescent="0.2">
      <c r="B145" s="12" t="s">
        <v>96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7">
        <f t="shared" si="41"/>
        <v>0</v>
      </c>
      <c r="I145" s="117">
        <f t="shared" si="42"/>
        <v>0</v>
      </c>
    </row>
    <row r="146" spans="2:11" x14ac:dyDescent="0.2">
      <c r="B146" s="12" t="s">
        <v>97</v>
      </c>
      <c r="C146" s="117">
        <v>0</v>
      </c>
      <c r="D146" s="117">
        <v>0</v>
      </c>
      <c r="E146" s="117">
        <v>0</v>
      </c>
      <c r="F146" s="117">
        <v>0</v>
      </c>
      <c r="G146" s="117">
        <v>0</v>
      </c>
      <c r="H146" s="117">
        <f t="shared" si="41"/>
        <v>0</v>
      </c>
      <c r="I146" s="117">
        <f t="shared" si="42"/>
        <v>0</v>
      </c>
    </row>
    <row r="147" spans="2:11" x14ac:dyDescent="0.2">
      <c r="B147" s="12" t="s">
        <v>98</v>
      </c>
      <c r="C147" s="117">
        <v>270056151.63999999</v>
      </c>
      <c r="D147" s="117">
        <v>369770.59</v>
      </c>
      <c r="E147" s="117">
        <v>-369770.59</v>
      </c>
      <c r="F147" s="117">
        <v>0</v>
      </c>
      <c r="G147" s="117">
        <v>-269556151.63999999</v>
      </c>
      <c r="H147" s="117">
        <f t="shared" si="41"/>
        <v>-269556151.63999999</v>
      </c>
      <c r="I147" s="117">
        <f t="shared" si="42"/>
        <v>500000</v>
      </c>
      <c r="K147" s="118"/>
    </row>
    <row r="148" spans="2:11" x14ac:dyDescent="0.2">
      <c r="B148" s="13" t="s">
        <v>99</v>
      </c>
      <c r="C148" s="115">
        <f>SUM(C149:C151)</f>
        <v>0</v>
      </c>
      <c r="D148" s="115">
        <f t="shared" ref="D148:I148" si="43">SUM(D149:D151)</f>
        <v>0</v>
      </c>
      <c r="E148" s="115">
        <f t="shared" si="43"/>
        <v>0</v>
      </c>
      <c r="F148" s="115">
        <f t="shared" si="43"/>
        <v>0</v>
      </c>
      <c r="G148" s="115">
        <f t="shared" si="43"/>
        <v>0</v>
      </c>
      <c r="H148" s="115">
        <f t="shared" si="43"/>
        <v>0</v>
      </c>
      <c r="I148" s="115">
        <f t="shared" si="43"/>
        <v>0</v>
      </c>
    </row>
    <row r="149" spans="2:11" x14ac:dyDescent="0.2">
      <c r="B149" s="12" t="s">
        <v>100</v>
      </c>
      <c r="C149" s="117">
        <v>0</v>
      </c>
      <c r="D149" s="117">
        <v>0</v>
      </c>
      <c r="E149" s="117">
        <v>0</v>
      </c>
      <c r="F149" s="117">
        <v>0</v>
      </c>
      <c r="G149" s="117">
        <v>0</v>
      </c>
      <c r="H149" s="117">
        <f t="shared" ref="H149:H151" si="44">SUM(D149:G149)</f>
        <v>0</v>
      </c>
      <c r="I149" s="117">
        <f t="shared" ref="I149:I151" si="45">C149+H149</f>
        <v>0</v>
      </c>
    </row>
    <row r="150" spans="2:11" x14ac:dyDescent="0.2">
      <c r="B150" s="12" t="s">
        <v>101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f t="shared" si="44"/>
        <v>0</v>
      </c>
      <c r="I150" s="117">
        <f t="shared" si="45"/>
        <v>0</v>
      </c>
    </row>
    <row r="151" spans="2:11" x14ac:dyDescent="0.2">
      <c r="B151" s="12" t="s">
        <v>102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f t="shared" si="44"/>
        <v>0</v>
      </c>
      <c r="I151" s="117">
        <f t="shared" si="45"/>
        <v>0</v>
      </c>
    </row>
    <row r="152" spans="2:11" x14ac:dyDescent="0.2">
      <c r="B152" s="13" t="s">
        <v>103</v>
      </c>
      <c r="C152" s="115">
        <f>SUM(C153:C159)</f>
        <v>297959891</v>
      </c>
      <c r="D152" s="115">
        <f t="shared" ref="D152:I152" si="46">SUM(D153:D159)</f>
        <v>0</v>
      </c>
      <c r="E152" s="115">
        <f t="shared" si="46"/>
        <v>-54161.21</v>
      </c>
      <c r="F152" s="115">
        <f t="shared" si="46"/>
        <v>12405824.380000001</v>
      </c>
      <c r="G152" s="115">
        <f t="shared" si="46"/>
        <v>-5721175.5300000003</v>
      </c>
      <c r="H152" s="115">
        <f t="shared" si="46"/>
        <v>6630487.6400000006</v>
      </c>
      <c r="I152" s="115">
        <f t="shared" si="46"/>
        <v>304590378.63999999</v>
      </c>
    </row>
    <row r="153" spans="2:11" x14ac:dyDescent="0.2">
      <c r="B153" s="12" t="s">
        <v>104</v>
      </c>
      <c r="C153" s="117">
        <v>139621380.77000001</v>
      </c>
      <c r="D153" s="117">
        <v>0</v>
      </c>
      <c r="E153" s="117">
        <v>0</v>
      </c>
      <c r="F153" s="117">
        <v>0</v>
      </c>
      <c r="G153" s="117">
        <v>-4001744.93</v>
      </c>
      <c r="H153" s="117">
        <f t="shared" ref="H153:H159" si="47">SUM(D153:G153)</f>
        <v>-4001744.93</v>
      </c>
      <c r="I153" s="117">
        <f t="shared" ref="I153:I159" si="48">C153+H153</f>
        <v>135619635.84</v>
      </c>
      <c r="K153" s="118"/>
    </row>
    <row r="154" spans="2:11" x14ac:dyDescent="0.2">
      <c r="B154" s="12" t="s">
        <v>105</v>
      </c>
      <c r="C154" s="117">
        <v>156188510.23000002</v>
      </c>
      <c r="D154" s="117">
        <v>0</v>
      </c>
      <c r="E154" s="117">
        <v>-54161.21</v>
      </c>
      <c r="F154" s="117">
        <v>12405824.380000001</v>
      </c>
      <c r="G154" s="117">
        <v>0</v>
      </c>
      <c r="H154" s="117">
        <f t="shared" si="47"/>
        <v>12351663.17</v>
      </c>
      <c r="I154" s="117">
        <f t="shared" si="48"/>
        <v>168540173.40000001</v>
      </c>
      <c r="K154" s="118"/>
    </row>
    <row r="155" spans="2:11" x14ac:dyDescent="0.2">
      <c r="B155" s="12" t="s">
        <v>106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f t="shared" si="47"/>
        <v>0</v>
      </c>
      <c r="I155" s="117">
        <f t="shared" si="48"/>
        <v>0</v>
      </c>
      <c r="K155" s="118"/>
    </row>
    <row r="156" spans="2:11" x14ac:dyDescent="0.2">
      <c r="B156" s="14" t="s">
        <v>107</v>
      </c>
      <c r="C156" s="117">
        <v>150000</v>
      </c>
      <c r="D156" s="117">
        <v>0</v>
      </c>
      <c r="E156" s="117">
        <v>0</v>
      </c>
      <c r="F156" s="117">
        <v>0</v>
      </c>
      <c r="G156" s="117">
        <v>-42464.6</v>
      </c>
      <c r="H156" s="117">
        <f t="shared" si="47"/>
        <v>-42464.6</v>
      </c>
      <c r="I156" s="117">
        <f t="shared" si="48"/>
        <v>107535.4</v>
      </c>
      <c r="K156" s="118"/>
    </row>
    <row r="157" spans="2:11" x14ac:dyDescent="0.2">
      <c r="B157" s="12" t="s">
        <v>108</v>
      </c>
      <c r="C157" s="117">
        <v>2000000</v>
      </c>
      <c r="D157" s="117">
        <v>0</v>
      </c>
      <c r="E157" s="117">
        <v>0</v>
      </c>
      <c r="F157" s="117">
        <v>0</v>
      </c>
      <c r="G157" s="117">
        <v>-1676966</v>
      </c>
      <c r="H157" s="117">
        <f t="shared" si="47"/>
        <v>-1676966</v>
      </c>
      <c r="I157" s="117">
        <f t="shared" si="48"/>
        <v>323034</v>
      </c>
      <c r="K157" s="118"/>
    </row>
    <row r="158" spans="2:11" x14ac:dyDescent="0.2">
      <c r="B158" s="12" t="s">
        <v>109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f t="shared" si="47"/>
        <v>0</v>
      </c>
      <c r="I158" s="117">
        <f t="shared" si="48"/>
        <v>0</v>
      </c>
    </row>
    <row r="159" spans="2:11" x14ac:dyDescent="0.2">
      <c r="B159" s="12" t="s">
        <v>110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7">
        <f t="shared" si="47"/>
        <v>0</v>
      </c>
      <c r="I159" s="117">
        <f t="shared" si="48"/>
        <v>0</v>
      </c>
    </row>
    <row r="160" spans="2:11" x14ac:dyDescent="0.2">
      <c r="B160" s="7"/>
      <c r="C160" s="121"/>
      <c r="D160" s="121"/>
      <c r="E160" s="121"/>
      <c r="F160" s="121"/>
      <c r="G160" s="121"/>
      <c r="H160" s="121"/>
      <c r="I160" s="121"/>
    </row>
    <row r="161" spans="2:9" x14ac:dyDescent="0.2">
      <c r="B161" s="11" t="s">
        <v>112</v>
      </c>
      <c r="C161" s="122">
        <f>C87+C13</f>
        <v>8670169298.0400009</v>
      </c>
      <c r="D161" s="122">
        <f>D87+D13</f>
        <v>89774214.25</v>
      </c>
      <c r="E161" s="122">
        <f t="shared" ref="E161:I161" si="49">E87+E13</f>
        <v>-42529942.309199996</v>
      </c>
      <c r="F161" s="122">
        <f t="shared" si="49"/>
        <v>4191221461.5223989</v>
      </c>
      <c r="G161" s="122">
        <f t="shared" si="49"/>
        <v>-502848428.12319994</v>
      </c>
      <c r="H161" s="122">
        <f t="shared" si="49"/>
        <v>3735617305.3399992</v>
      </c>
      <c r="I161" s="122">
        <f t="shared" si="49"/>
        <v>12405786603.379999</v>
      </c>
    </row>
    <row r="162" spans="2:9" x14ac:dyDescent="0.2">
      <c r="B162" s="8"/>
      <c r="C162" s="3"/>
      <c r="D162" s="3"/>
      <c r="E162" s="3"/>
      <c r="F162" s="3"/>
      <c r="G162" s="3"/>
      <c r="H162" s="3"/>
      <c r="I162" s="3"/>
    </row>
  </sheetData>
  <protectedRanges>
    <protectedRange sqref="C13:I13 C87:I87" name="Rango1_2_1_1"/>
  </protectedRanges>
  <mergeCells count="9">
    <mergeCell ref="B9:I9"/>
    <mergeCell ref="B10:I10"/>
    <mergeCell ref="D11:H11"/>
    <mergeCell ref="B1:D1"/>
    <mergeCell ref="B2:D2"/>
    <mergeCell ref="B3:D3"/>
    <mergeCell ref="B6:I6"/>
    <mergeCell ref="B7:I7"/>
    <mergeCell ref="B8:I8"/>
  </mergeCells>
  <pageMargins left="0.7" right="0.7" top="0.75" bottom="0.75" header="0.3" footer="0.3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A482-7181-4867-AFBB-0782CAD1E567}">
  <dimension ref="A1:F34"/>
  <sheetViews>
    <sheetView showGridLines="0" workbookViewId="0">
      <selection activeCell="B1" sqref="B1:F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7109375" style="1" bestFit="1" customWidth="1"/>
    <col min="6" max="6" width="16.28515625" style="1" customWidth="1"/>
    <col min="7" max="16384" width="12" style="1"/>
  </cols>
  <sheetData>
    <row r="1" spans="1:6" x14ac:dyDescent="0.2">
      <c r="B1" s="135" t="s">
        <v>136</v>
      </c>
      <c r="C1" s="135"/>
      <c r="D1" s="135"/>
      <c r="E1" s="36" t="s">
        <v>0</v>
      </c>
      <c r="F1" s="37">
        <v>2024</v>
      </c>
    </row>
    <row r="2" spans="1:6" x14ac:dyDescent="0.2">
      <c r="B2" s="135" t="s">
        <v>1</v>
      </c>
      <c r="C2" s="135"/>
      <c r="D2" s="135"/>
      <c r="E2" s="36" t="s">
        <v>2</v>
      </c>
      <c r="F2" s="37" t="s">
        <v>3</v>
      </c>
    </row>
    <row r="3" spans="1:6" x14ac:dyDescent="0.2">
      <c r="B3" s="135" t="s">
        <v>227</v>
      </c>
      <c r="C3" s="135"/>
      <c r="D3" s="135"/>
      <c r="E3" s="36" t="s">
        <v>4</v>
      </c>
      <c r="F3" s="37">
        <v>4</v>
      </c>
    </row>
    <row r="5" spans="1:6" ht="10.8" thickBot="1" x14ac:dyDescent="0.25">
      <c r="C5" s="39" t="s">
        <v>113</v>
      </c>
    </row>
    <row r="6" spans="1:6" x14ac:dyDescent="0.2">
      <c r="B6" s="147" t="str">
        <f>B1</f>
        <v>Municipio de León</v>
      </c>
      <c r="C6" s="148"/>
      <c r="D6" s="148"/>
      <c r="E6" s="148"/>
      <c r="F6" s="149"/>
    </row>
    <row r="7" spans="1:6" x14ac:dyDescent="0.2">
      <c r="B7" s="150" t="s">
        <v>114</v>
      </c>
      <c r="C7" s="151"/>
      <c r="D7" s="151"/>
      <c r="E7" s="151"/>
      <c r="F7" s="152"/>
    </row>
    <row r="8" spans="1:6" x14ac:dyDescent="0.2">
      <c r="B8" s="153" t="s">
        <v>226</v>
      </c>
      <c r="C8" s="154"/>
      <c r="D8" s="154"/>
      <c r="E8" s="154"/>
      <c r="F8" s="155"/>
    </row>
    <row r="9" spans="1:6" ht="20.399999999999999" x14ac:dyDescent="0.2">
      <c r="B9" s="145" t="s">
        <v>115</v>
      </c>
      <c r="C9" s="146" t="s">
        <v>116</v>
      </c>
      <c r="D9" s="52" t="s">
        <v>117</v>
      </c>
      <c r="E9" s="52" t="s">
        <v>118</v>
      </c>
      <c r="F9" s="53" t="s">
        <v>119</v>
      </c>
    </row>
    <row r="10" spans="1:6" x14ac:dyDescent="0.2">
      <c r="A10" s="38"/>
      <c r="B10" s="145"/>
      <c r="C10" s="146"/>
      <c r="D10" s="52" t="s">
        <v>120</v>
      </c>
      <c r="E10" s="52" t="s">
        <v>121</v>
      </c>
      <c r="F10" s="53" t="s">
        <v>122</v>
      </c>
    </row>
    <row r="11" spans="1:6" x14ac:dyDescent="0.2">
      <c r="B11" s="45"/>
      <c r="C11" s="46" t="s">
        <v>123</v>
      </c>
      <c r="D11" s="123">
        <f>SUM(D12:D20)</f>
        <v>7852196825.0200005</v>
      </c>
      <c r="E11" s="123">
        <f>SUM(E12:E20)</f>
        <v>7801188838.0600004</v>
      </c>
      <c r="F11" s="124">
        <f>SUM(F12:F20)</f>
        <v>51007986.95999983</v>
      </c>
    </row>
    <row r="12" spans="1:6" x14ac:dyDescent="0.2">
      <c r="B12" s="47">
        <v>1000</v>
      </c>
      <c r="C12" s="48" t="s">
        <v>124</v>
      </c>
      <c r="D12" s="125">
        <v>2716040083.1700001</v>
      </c>
      <c r="E12" s="125">
        <v>2684019797.25</v>
      </c>
      <c r="F12" s="126">
        <f t="shared" ref="F12:F17" si="0">D12-E12</f>
        <v>32020285.920000076</v>
      </c>
    </row>
    <row r="13" spans="1:6" x14ac:dyDescent="0.2">
      <c r="B13" s="47">
        <v>2000</v>
      </c>
      <c r="C13" s="48" t="s">
        <v>125</v>
      </c>
      <c r="D13" s="125">
        <v>220606945.60000002</v>
      </c>
      <c r="E13" s="125">
        <v>220336224.26000002</v>
      </c>
      <c r="F13" s="126">
        <f t="shared" si="0"/>
        <v>270721.34000000358</v>
      </c>
    </row>
    <row r="14" spans="1:6" x14ac:dyDescent="0.2">
      <c r="B14" s="47">
        <v>3000</v>
      </c>
      <c r="C14" s="48" t="s">
        <v>126</v>
      </c>
      <c r="D14" s="125">
        <v>1456889259.1400001</v>
      </c>
      <c r="E14" s="125">
        <v>1446369834.1700003</v>
      </c>
      <c r="F14" s="126">
        <f t="shared" si="0"/>
        <v>10519424.96999979</v>
      </c>
    </row>
    <row r="15" spans="1:6" x14ac:dyDescent="0.2">
      <c r="B15" s="47">
        <v>4000</v>
      </c>
      <c r="C15" s="48" t="s">
        <v>127</v>
      </c>
      <c r="D15" s="125">
        <v>1301947697.2899997</v>
      </c>
      <c r="E15" s="125">
        <v>1301947697.2899997</v>
      </c>
      <c r="F15" s="126">
        <f t="shared" si="0"/>
        <v>0</v>
      </c>
    </row>
    <row r="16" spans="1:6" x14ac:dyDescent="0.2">
      <c r="B16" s="47">
        <v>5000</v>
      </c>
      <c r="C16" s="48" t="s">
        <v>128</v>
      </c>
      <c r="D16" s="125">
        <v>314167312.10000002</v>
      </c>
      <c r="E16" s="125">
        <v>313097651.39000005</v>
      </c>
      <c r="F16" s="126">
        <f t="shared" si="0"/>
        <v>1069660.7099999785</v>
      </c>
    </row>
    <row r="17" spans="2:6" x14ac:dyDescent="0.2">
      <c r="B17" s="47">
        <v>6000</v>
      </c>
      <c r="C17" s="48" t="s">
        <v>129</v>
      </c>
      <c r="D17" s="125">
        <v>1842545527.7199998</v>
      </c>
      <c r="E17" s="125">
        <v>1835417633.6999998</v>
      </c>
      <c r="F17" s="126">
        <f t="shared" si="0"/>
        <v>7127894.0199999809</v>
      </c>
    </row>
    <row r="18" spans="2:6" x14ac:dyDescent="0.2">
      <c r="B18" s="47">
        <v>7000</v>
      </c>
      <c r="C18" s="48" t="s">
        <v>130</v>
      </c>
      <c r="D18" s="125">
        <v>0</v>
      </c>
      <c r="E18" s="125">
        <v>0</v>
      </c>
      <c r="F18" s="126">
        <v>0</v>
      </c>
    </row>
    <row r="19" spans="2:6" x14ac:dyDescent="0.2">
      <c r="B19" s="47">
        <v>8000</v>
      </c>
      <c r="C19" s="48" t="s">
        <v>131</v>
      </c>
      <c r="D19" s="125">
        <v>0</v>
      </c>
      <c r="E19" s="125">
        <v>0</v>
      </c>
      <c r="F19" s="126">
        <f>D19-E19</f>
        <v>0</v>
      </c>
    </row>
    <row r="20" spans="2:6" x14ac:dyDescent="0.2">
      <c r="B20" s="47">
        <v>9000</v>
      </c>
      <c r="C20" s="48" t="s">
        <v>132</v>
      </c>
      <c r="D20" s="125">
        <v>0</v>
      </c>
      <c r="E20" s="125">
        <v>0</v>
      </c>
      <c r="F20" s="126">
        <f>D20-E20</f>
        <v>0</v>
      </c>
    </row>
    <row r="21" spans="2:6" x14ac:dyDescent="0.2">
      <c r="B21" s="47"/>
      <c r="C21" s="49" t="s">
        <v>133</v>
      </c>
      <c r="D21" s="127">
        <f>SUM(D22:D30)</f>
        <v>2183379801.5799999</v>
      </c>
      <c r="E21" s="127">
        <f>SUM(E22:E30)</f>
        <v>2154367991.3800001</v>
      </c>
      <c r="F21" s="128">
        <f>SUM(F22:F30)</f>
        <v>29011810.199999899</v>
      </c>
    </row>
    <row r="22" spans="2:6" x14ac:dyDescent="0.2">
      <c r="B22" s="47">
        <v>1000</v>
      </c>
      <c r="C22" s="48" t="s">
        <v>124</v>
      </c>
      <c r="D22" s="125">
        <v>284527251.47999996</v>
      </c>
      <c r="E22" s="125">
        <v>257546808.80000004</v>
      </c>
      <c r="F22" s="126">
        <f t="shared" ref="F22:F27" si="1">D22-E22</f>
        <v>26980442.679999918</v>
      </c>
    </row>
    <row r="23" spans="2:6" x14ac:dyDescent="0.2">
      <c r="B23" s="47">
        <v>2000</v>
      </c>
      <c r="C23" s="48" t="s">
        <v>125</v>
      </c>
      <c r="D23" s="125">
        <v>98176088.060000002</v>
      </c>
      <c r="E23" s="125">
        <v>98176088.060000002</v>
      </c>
      <c r="F23" s="126">
        <f t="shared" si="1"/>
        <v>0</v>
      </c>
    </row>
    <row r="24" spans="2:6" x14ac:dyDescent="0.2">
      <c r="B24" s="47">
        <v>3000</v>
      </c>
      <c r="C24" s="48" t="s">
        <v>126</v>
      </c>
      <c r="D24" s="125">
        <v>312938060.84000003</v>
      </c>
      <c r="E24" s="125">
        <v>312738826.39999998</v>
      </c>
      <c r="F24" s="126">
        <f t="shared" si="1"/>
        <v>199234.44000005722</v>
      </c>
    </row>
    <row r="25" spans="2:6" x14ac:dyDescent="0.2">
      <c r="B25" s="47">
        <v>4000</v>
      </c>
      <c r="C25" s="48" t="s">
        <v>127</v>
      </c>
      <c r="D25" s="125">
        <v>523305349.71000004</v>
      </c>
      <c r="E25" s="125">
        <v>523305349.71000004</v>
      </c>
      <c r="F25" s="126">
        <f t="shared" si="1"/>
        <v>0</v>
      </c>
    </row>
    <row r="26" spans="2:6" x14ac:dyDescent="0.2">
      <c r="B26" s="47">
        <v>5000</v>
      </c>
      <c r="C26" s="48" t="s">
        <v>128</v>
      </c>
      <c r="D26" s="125">
        <v>178699377.41999999</v>
      </c>
      <c r="E26" s="125">
        <v>178699377.41999999</v>
      </c>
      <c r="F26" s="126">
        <f t="shared" si="1"/>
        <v>0</v>
      </c>
    </row>
    <row r="27" spans="2:6" x14ac:dyDescent="0.2">
      <c r="B27" s="47">
        <v>6000</v>
      </c>
      <c r="C27" s="48" t="s">
        <v>129</v>
      </c>
      <c r="D27" s="125">
        <v>481143295.42999995</v>
      </c>
      <c r="E27" s="125">
        <v>479311162.35000002</v>
      </c>
      <c r="F27" s="126">
        <f t="shared" si="1"/>
        <v>1832133.0799999237</v>
      </c>
    </row>
    <row r="28" spans="2:6" x14ac:dyDescent="0.2">
      <c r="B28" s="47">
        <v>7000</v>
      </c>
      <c r="C28" s="48" t="s">
        <v>130</v>
      </c>
      <c r="D28" s="125">
        <v>0</v>
      </c>
      <c r="E28" s="125">
        <v>0</v>
      </c>
      <c r="F28" s="126">
        <v>0</v>
      </c>
    </row>
    <row r="29" spans="2:6" x14ac:dyDescent="0.2">
      <c r="B29" s="47">
        <v>8000</v>
      </c>
      <c r="C29" s="48" t="s">
        <v>131</v>
      </c>
      <c r="D29" s="125">
        <v>0</v>
      </c>
      <c r="E29" s="125">
        <v>0</v>
      </c>
      <c r="F29" s="126">
        <v>0</v>
      </c>
    </row>
    <row r="30" spans="2:6" x14ac:dyDescent="0.2">
      <c r="B30" s="50">
        <v>9000</v>
      </c>
      <c r="C30" s="51" t="s">
        <v>132</v>
      </c>
      <c r="D30" s="129">
        <v>304590378.63999999</v>
      </c>
      <c r="E30" s="129">
        <v>304590378.63999999</v>
      </c>
      <c r="F30" s="126">
        <f>D30-E30</f>
        <v>0</v>
      </c>
    </row>
    <row r="31" spans="2:6" ht="10.8" thickBot="1" x14ac:dyDescent="0.25">
      <c r="B31" s="43"/>
      <c r="C31" s="44" t="s">
        <v>36</v>
      </c>
      <c r="D31" s="130">
        <f>D11+D21</f>
        <v>10035576626.6</v>
      </c>
      <c r="E31" s="130">
        <f>E11+E21</f>
        <v>9955556829.4400005</v>
      </c>
      <c r="F31" s="131">
        <f>F11+F21</f>
        <v>80019797.159999728</v>
      </c>
    </row>
    <row r="33" spans="3:3" x14ac:dyDescent="0.2">
      <c r="C33" s="54" t="s">
        <v>134</v>
      </c>
    </row>
    <row r="34" spans="3:3" x14ac:dyDescent="0.2">
      <c r="C34" s="132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6F761156-1009-4BE2-9A6A-8CA9FA535113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showGridLines="0" workbookViewId="0">
      <selection activeCell="B1" sqref="B1:F3"/>
    </sheetView>
  </sheetViews>
  <sheetFormatPr baseColWidth="10" defaultColWidth="12" defaultRowHeight="10.199999999999999" x14ac:dyDescent="0.2"/>
  <cols>
    <col min="1" max="1" width="2.7109375" style="1" customWidth="1"/>
    <col min="2" max="2" width="24.140625" style="1" customWidth="1"/>
    <col min="3" max="3" width="46" style="1" customWidth="1"/>
    <col min="4" max="4" width="18.42578125" style="1" customWidth="1"/>
    <col min="5" max="5" width="13" style="1" bestFit="1" customWidth="1"/>
    <col min="6" max="6" width="22.42578125" style="1" bestFit="1" customWidth="1"/>
    <col min="7" max="7" width="14.28515625" style="1" bestFit="1" customWidth="1"/>
    <col min="8" max="8" width="14.85546875" style="1" bestFit="1" customWidth="1"/>
    <col min="9" max="10" width="12.140625" style="1" bestFit="1" customWidth="1"/>
    <col min="11" max="18" width="12" style="1"/>
    <col min="19" max="19" width="13.28515625" style="1" customWidth="1"/>
    <col min="20" max="16384" width="12" style="1"/>
  </cols>
  <sheetData>
    <row r="1" spans="1:10" x14ac:dyDescent="0.2">
      <c r="B1" s="135" t="s">
        <v>136</v>
      </c>
      <c r="C1" s="135"/>
      <c r="D1" s="135"/>
      <c r="E1" s="36" t="s">
        <v>0</v>
      </c>
      <c r="F1" s="37">
        <v>2024</v>
      </c>
    </row>
    <row r="2" spans="1:10" x14ac:dyDescent="0.2">
      <c r="B2" s="135" t="s">
        <v>1</v>
      </c>
      <c r="C2" s="135"/>
      <c r="D2" s="135"/>
      <c r="E2" s="36" t="s">
        <v>2</v>
      </c>
      <c r="F2" s="37" t="s">
        <v>3</v>
      </c>
    </row>
    <row r="3" spans="1:10" x14ac:dyDescent="0.2">
      <c r="B3" s="135" t="s">
        <v>179</v>
      </c>
      <c r="C3" s="135"/>
      <c r="D3" s="135"/>
      <c r="E3" s="36" t="s">
        <v>4</v>
      </c>
      <c r="F3" s="37">
        <v>4</v>
      </c>
    </row>
    <row r="5" spans="1:10" ht="12" x14ac:dyDescent="0.25">
      <c r="B5" s="39"/>
      <c r="C5" s="56" t="s">
        <v>16</v>
      </c>
    </row>
    <row r="8" spans="1:10" ht="70.5" customHeight="1" x14ac:dyDescent="0.2">
      <c r="B8" s="173" t="s">
        <v>180</v>
      </c>
      <c r="C8" s="173"/>
      <c r="D8" s="173"/>
      <c r="E8" s="173"/>
      <c r="F8" s="173"/>
    </row>
    <row r="9" spans="1:10" ht="10.8" thickBot="1" x14ac:dyDescent="0.25">
      <c r="A9" s="38"/>
      <c r="B9" s="42"/>
    </row>
    <row r="10" spans="1:10" ht="24" customHeight="1" thickBot="1" x14ac:dyDescent="0.25">
      <c r="B10" s="168" t="s">
        <v>137</v>
      </c>
      <c r="C10" s="168" t="s">
        <v>138</v>
      </c>
      <c r="D10" s="168" t="s">
        <v>139</v>
      </c>
      <c r="E10" s="168" t="s">
        <v>140</v>
      </c>
      <c r="F10" s="71" t="s">
        <v>141</v>
      </c>
      <c r="G10" s="57" t="s">
        <v>142</v>
      </c>
      <c r="H10" s="168" t="s">
        <v>143</v>
      </c>
      <c r="I10" s="168" t="s">
        <v>144</v>
      </c>
      <c r="J10" s="168" t="s">
        <v>159</v>
      </c>
    </row>
    <row r="11" spans="1:10" ht="24" customHeight="1" thickBot="1" x14ac:dyDescent="0.25">
      <c r="B11" s="174"/>
      <c r="C11" s="172"/>
      <c r="D11" s="172"/>
      <c r="E11" s="172"/>
      <c r="F11" s="58" t="s">
        <v>145</v>
      </c>
      <c r="G11" s="58" t="s">
        <v>145</v>
      </c>
      <c r="H11" s="172"/>
      <c r="I11" s="172"/>
      <c r="J11" s="172"/>
    </row>
    <row r="12" spans="1:10" ht="24" customHeight="1" x14ac:dyDescent="0.2">
      <c r="B12" s="160" t="s">
        <v>146</v>
      </c>
      <c r="C12" s="158" t="s">
        <v>147</v>
      </c>
      <c r="D12" s="156">
        <v>24776546014</v>
      </c>
      <c r="E12" s="156" t="s">
        <v>148</v>
      </c>
      <c r="F12" s="163">
        <v>609801665</v>
      </c>
      <c r="G12" s="163">
        <v>609801665</v>
      </c>
      <c r="H12" s="161">
        <v>275388743.58999997</v>
      </c>
      <c r="I12" s="156" t="s">
        <v>149</v>
      </c>
      <c r="J12" s="156" t="s">
        <v>181</v>
      </c>
    </row>
    <row r="13" spans="1:10" ht="24" customHeight="1" thickBot="1" x14ac:dyDescent="0.25">
      <c r="B13" s="157"/>
      <c r="C13" s="159"/>
      <c r="D13" s="157"/>
      <c r="E13" s="157"/>
      <c r="F13" s="162"/>
      <c r="G13" s="162"/>
      <c r="H13" s="162"/>
      <c r="I13" s="157"/>
      <c r="J13" s="157"/>
    </row>
    <row r="14" spans="1:10" ht="24" customHeight="1" thickBot="1" x14ac:dyDescent="0.25">
      <c r="B14" s="59" t="s">
        <v>150</v>
      </c>
      <c r="C14" s="60" t="s">
        <v>151</v>
      </c>
      <c r="D14" s="61">
        <v>11513</v>
      </c>
      <c r="E14" s="62" t="s">
        <v>148</v>
      </c>
      <c r="F14" s="63">
        <v>540000000</v>
      </c>
      <c r="G14" s="63">
        <v>540000000</v>
      </c>
      <c r="H14" s="63">
        <v>285000000</v>
      </c>
      <c r="I14" s="61" t="s">
        <v>152</v>
      </c>
      <c r="J14" s="62" t="s">
        <v>182</v>
      </c>
    </row>
    <row r="15" spans="1:10" ht="24" customHeight="1" thickBot="1" x14ac:dyDescent="0.25">
      <c r="B15" s="59" t="s">
        <v>146</v>
      </c>
      <c r="C15" s="60" t="s">
        <v>153</v>
      </c>
      <c r="D15" s="61">
        <v>67374996</v>
      </c>
      <c r="E15" s="62" t="s">
        <v>148</v>
      </c>
      <c r="F15" s="63">
        <v>255769230</v>
      </c>
      <c r="G15" s="63">
        <v>255769230</v>
      </c>
      <c r="H15" s="63">
        <v>155079710</v>
      </c>
      <c r="I15" s="61" t="s">
        <v>154</v>
      </c>
      <c r="J15" s="62" t="s">
        <v>183</v>
      </c>
    </row>
    <row r="16" spans="1:10" ht="24" customHeight="1" thickBot="1" x14ac:dyDescent="0.25">
      <c r="B16" s="59" t="s">
        <v>150</v>
      </c>
      <c r="C16" s="60" t="s">
        <v>155</v>
      </c>
      <c r="D16" s="61" t="s">
        <v>156</v>
      </c>
      <c r="E16" s="62" t="s">
        <v>148</v>
      </c>
      <c r="F16" s="63">
        <v>711578778</v>
      </c>
      <c r="G16" s="63">
        <v>690021676</v>
      </c>
      <c r="H16" s="63">
        <v>645530551.29999995</v>
      </c>
      <c r="I16" s="61" t="s">
        <v>157</v>
      </c>
      <c r="J16" s="62" t="s">
        <v>184</v>
      </c>
    </row>
    <row r="17" spans="2:10" ht="24" customHeight="1" thickBot="1" x14ac:dyDescent="0.25">
      <c r="B17" s="64" t="s">
        <v>158</v>
      </c>
      <c r="C17" s="65"/>
      <c r="D17" s="65"/>
      <c r="E17" s="66"/>
      <c r="F17" s="70">
        <v>2117149673</v>
      </c>
      <c r="G17" s="67">
        <v>2095592571</v>
      </c>
      <c r="H17" s="70">
        <f>SUM(H12:H16)</f>
        <v>1360999004.8899999</v>
      </c>
      <c r="I17" s="55"/>
      <c r="J17" s="55"/>
    </row>
    <row r="18" spans="2:10" ht="24" customHeight="1" x14ac:dyDescent="0.2">
      <c r="B18" s="55"/>
      <c r="C18" s="55"/>
      <c r="D18" s="55"/>
      <c r="E18" s="55"/>
      <c r="F18" s="55"/>
      <c r="G18" s="55"/>
      <c r="H18" s="55"/>
      <c r="I18" s="55"/>
      <c r="J18" s="55"/>
    </row>
    <row r="19" spans="2:10" ht="24" customHeight="1" thickBot="1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0" ht="24" customHeight="1" x14ac:dyDescent="0.2">
      <c r="B20" s="168" t="s">
        <v>138</v>
      </c>
      <c r="C20" s="168" t="s">
        <v>160</v>
      </c>
      <c r="D20" s="168" t="s">
        <v>161</v>
      </c>
      <c r="E20" s="168" t="s">
        <v>162</v>
      </c>
      <c r="F20" s="168" t="s">
        <v>163</v>
      </c>
      <c r="G20" s="168" t="s">
        <v>164</v>
      </c>
      <c r="H20" s="168" t="s">
        <v>165</v>
      </c>
      <c r="I20" s="168" t="s">
        <v>166</v>
      </c>
      <c r="J20" s="168" t="s">
        <v>167</v>
      </c>
    </row>
    <row r="21" spans="2:10" ht="24" customHeight="1" thickBot="1" x14ac:dyDescent="0.25">
      <c r="B21" s="169"/>
      <c r="C21" s="169"/>
      <c r="D21" s="169"/>
      <c r="E21" s="169"/>
      <c r="F21" s="169"/>
      <c r="G21" s="169"/>
      <c r="H21" s="169"/>
      <c r="I21" s="169"/>
      <c r="J21" s="169"/>
    </row>
    <row r="22" spans="2:10" ht="24" customHeight="1" x14ac:dyDescent="0.2">
      <c r="B22" s="170" t="s">
        <v>147</v>
      </c>
      <c r="C22" s="166">
        <v>41765</v>
      </c>
      <c r="D22" s="166">
        <v>47297</v>
      </c>
      <c r="E22" s="164" t="s">
        <v>168</v>
      </c>
      <c r="F22" s="164" t="s">
        <v>169</v>
      </c>
      <c r="G22" s="164" t="s">
        <v>170</v>
      </c>
      <c r="H22" s="164" t="s">
        <v>171</v>
      </c>
      <c r="I22" s="164">
        <v>153</v>
      </c>
      <c r="J22" s="166">
        <v>41635</v>
      </c>
    </row>
    <row r="23" spans="2:10" ht="24" customHeight="1" thickBot="1" x14ac:dyDescent="0.25">
      <c r="B23" s="171"/>
      <c r="C23" s="167"/>
      <c r="D23" s="167"/>
      <c r="E23" s="165"/>
      <c r="F23" s="165"/>
      <c r="G23" s="165"/>
      <c r="H23" s="165"/>
      <c r="I23" s="165"/>
      <c r="J23" s="167"/>
    </row>
    <row r="24" spans="2:10" ht="34.5" customHeight="1" thickBot="1" x14ac:dyDescent="0.25">
      <c r="B24" s="68" t="s">
        <v>151</v>
      </c>
      <c r="C24" s="69">
        <v>41716</v>
      </c>
      <c r="D24" s="69">
        <v>12583</v>
      </c>
      <c r="E24" s="61" t="s">
        <v>172</v>
      </c>
      <c r="F24" s="61" t="s">
        <v>173</v>
      </c>
      <c r="G24" s="61" t="s">
        <v>170</v>
      </c>
      <c r="H24" s="61" t="s">
        <v>171</v>
      </c>
      <c r="I24" s="61">
        <v>154</v>
      </c>
      <c r="J24" s="69">
        <v>41635</v>
      </c>
    </row>
    <row r="25" spans="2:10" ht="24" customHeight="1" thickBot="1" x14ac:dyDescent="0.25">
      <c r="B25" s="68" t="s">
        <v>153</v>
      </c>
      <c r="C25" s="69">
        <v>41800</v>
      </c>
      <c r="D25" s="69">
        <v>12580</v>
      </c>
      <c r="E25" s="61" t="s">
        <v>174</v>
      </c>
      <c r="F25" s="61" t="s">
        <v>169</v>
      </c>
      <c r="G25" s="61" t="s">
        <v>170</v>
      </c>
      <c r="H25" s="61" t="s">
        <v>171</v>
      </c>
      <c r="I25" s="61">
        <v>153</v>
      </c>
      <c r="J25" s="69">
        <v>41635</v>
      </c>
    </row>
    <row r="26" spans="2:10" ht="24" customHeight="1" thickBot="1" x14ac:dyDescent="0.25">
      <c r="B26" s="68" t="s">
        <v>155</v>
      </c>
      <c r="C26" s="69">
        <v>44995</v>
      </c>
      <c r="D26" s="69">
        <v>14164</v>
      </c>
      <c r="E26" s="61" t="s">
        <v>175</v>
      </c>
      <c r="F26" s="61" t="s">
        <v>156</v>
      </c>
      <c r="G26" s="61" t="s">
        <v>176</v>
      </c>
      <c r="H26" s="61" t="s">
        <v>171</v>
      </c>
      <c r="I26" s="61">
        <v>168</v>
      </c>
      <c r="J26" s="69">
        <v>44909</v>
      </c>
    </row>
  </sheetData>
  <mergeCells count="38">
    <mergeCell ref="J10:J11"/>
    <mergeCell ref="H10:H11"/>
    <mergeCell ref="I10:I11"/>
    <mergeCell ref="B1:D1"/>
    <mergeCell ref="B2:D2"/>
    <mergeCell ref="B3:D3"/>
    <mergeCell ref="B8:F8"/>
    <mergeCell ref="B10:B11"/>
    <mergeCell ref="C10:C11"/>
    <mergeCell ref="D10:D11"/>
    <mergeCell ref="E10:E11"/>
    <mergeCell ref="B20:B21"/>
    <mergeCell ref="B22:B23"/>
    <mergeCell ref="C20:C21"/>
    <mergeCell ref="D20:D21"/>
    <mergeCell ref="E20:E21"/>
    <mergeCell ref="C22:C23"/>
    <mergeCell ref="D22:D23"/>
    <mergeCell ref="E22:E23"/>
    <mergeCell ref="H22:H23"/>
    <mergeCell ref="I22:I23"/>
    <mergeCell ref="J22:J23"/>
    <mergeCell ref="F20:F21"/>
    <mergeCell ref="G20:G21"/>
    <mergeCell ref="H20:H21"/>
    <mergeCell ref="I20:I21"/>
    <mergeCell ref="J20:J21"/>
    <mergeCell ref="F22:F23"/>
    <mergeCell ref="G22:G23"/>
    <mergeCell ref="E12:E13"/>
    <mergeCell ref="D12:D13"/>
    <mergeCell ref="C12:C13"/>
    <mergeCell ref="B12:B13"/>
    <mergeCell ref="J12:J13"/>
    <mergeCell ref="I12:I13"/>
    <mergeCell ref="H12:H13"/>
    <mergeCell ref="G12:G13"/>
    <mergeCell ref="F12:F13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7"/>
  <sheetViews>
    <sheetView showGridLines="0" workbookViewId="0">
      <selection activeCell="B1" sqref="B1:F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2:6" x14ac:dyDescent="0.2">
      <c r="B1" s="135" t="s">
        <v>136</v>
      </c>
      <c r="C1" s="135"/>
      <c r="D1" s="135"/>
      <c r="E1" s="36" t="s">
        <v>0</v>
      </c>
      <c r="F1" s="37">
        <v>2024</v>
      </c>
    </row>
    <row r="2" spans="2:6" x14ac:dyDescent="0.2">
      <c r="B2" s="135" t="s">
        <v>1</v>
      </c>
      <c r="C2" s="135"/>
      <c r="D2" s="135"/>
      <c r="E2" s="36" t="s">
        <v>2</v>
      </c>
      <c r="F2" s="37" t="s">
        <v>3</v>
      </c>
    </row>
    <row r="3" spans="2:6" x14ac:dyDescent="0.2">
      <c r="B3" s="135" t="s">
        <v>179</v>
      </c>
      <c r="C3" s="135"/>
      <c r="D3" s="135"/>
      <c r="E3" s="36" t="s">
        <v>4</v>
      </c>
      <c r="F3" s="37">
        <v>4</v>
      </c>
    </row>
    <row r="5" spans="2:6" x14ac:dyDescent="0.2">
      <c r="B5" s="39"/>
      <c r="C5" s="39" t="s">
        <v>18</v>
      </c>
    </row>
    <row r="7" spans="2:6" x14ac:dyDescent="0.2">
      <c r="B7" s="1" t="s">
        <v>177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8"/>
  <sheetViews>
    <sheetView showGridLines="0" workbookViewId="0">
      <selection activeCell="H5" sqref="H5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135" t="str">
        <f>'Notas de Disciplina Financiera'!A1</f>
        <v>Municipio de León</v>
      </c>
      <c r="C1" s="135"/>
      <c r="D1" s="135"/>
      <c r="E1" s="36" t="s">
        <v>0</v>
      </c>
      <c r="F1" s="37">
        <f>'Notas de Disciplina Financiera'!D1</f>
        <v>2024</v>
      </c>
    </row>
    <row r="2" spans="1:6" x14ac:dyDescent="0.2">
      <c r="B2" s="135" t="s">
        <v>1</v>
      </c>
      <c r="C2" s="135"/>
      <c r="D2" s="135"/>
      <c r="E2" s="36" t="s">
        <v>2</v>
      </c>
      <c r="F2" s="37" t="str">
        <f>'Notas de Disciplina Financiera'!D2</f>
        <v>Trimestral</v>
      </c>
    </row>
    <row r="3" spans="1:6" x14ac:dyDescent="0.2">
      <c r="B3" s="135" t="str">
        <f>'Notas de Disciplina Financiera'!A3</f>
        <v>Correspondiente del 01 de Enero al 31 de Diciembre de 2024</v>
      </c>
      <c r="C3" s="135"/>
      <c r="D3" s="135"/>
      <c r="E3" s="36" t="s">
        <v>4</v>
      </c>
      <c r="F3" s="37">
        <f>'Notas de Disciplina Financiera'!D3</f>
        <v>4</v>
      </c>
    </row>
    <row r="5" spans="1:6" x14ac:dyDescent="0.2">
      <c r="B5" s="39"/>
      <c r="C5" s="39" t="s">
        <v>20</v>
      </c>
    </row>
    <row r="7" spans="1:6" x14ac:dyDescent="0.2">
      <c r="B7" s="1" t="s">
        <v>178</v>
      </c>
    </row>
    <row r="8" spans="1:6" x14ac:dyDescent="0.2">
      <c r="A8" s="38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57C18-57C8-40DC-8131-121EA9855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purl.org/dc/elements/1.1/"/>
    <ds:schemaRef ds:uri="http://schemas.microsoft.com/office/infopath/2007/PartnerControls"/>
    <ds:schemaRef ds:uri="6aa8a68a-ab09-4ac8-a697-fdce915bc567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0c865bf4-0f22-4e4d-b041-7b0c1657e5a8"/>
    <ds:schemaRef ds:uri="http://purl.org/dc/dcmitype/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Estefany Merced Núñez López</cp:lastModifiedBy>
  <cp:revision/>
  <cp:lastPrinted>2024-10-15T20:03:10Z</cp:lastPrinted>
  <dcterms:created xsi:type="dcterms:W3CDTF">2024-03-15T21:50:03Z</dcterms:created>
  <dcterms:modified xsi:type="dcterms:W3CDTF">2025-01-30T17:14:53Z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